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\Documents\Emif Norte\Tabulados y serie histórica 2018\Productos finales\Tabulados\"/>
    </mc:Choice>
  </mc:AlternateContent>
  <xr:revisionPtr revIDLastSave="0" documentId="13_ncr:1_{392145C5-F0E6-45F5-8D03-466BE0FA376D}" xr6:coauthVersionLast="45" xr6:coauthVersionMax="45" xr10:uidLastSave="{00000000-0000-0000-0000-000000000000}"/>
  <bookViews>
    <workbookView xWindow="-120" yWindow="-120" windowWidth="20730" windowHeight="11160" tabRatio="937" xr2:uid="{00000000-000D-0000-FFFF-FFFF00000000}"/>
  </bookViews>
  <sheets>
    <sheet name="Índice" sheetId="60" r:id="rId1"/>
    <sheet name="DEV6.3.1_Tot" sheetId="56" r:id="rId2"/>
    <sheet name="DEV6.3.2_Tot" sheetId="57" r:id="rId3"/>
    <sheet name="DEV6.3.3_Tot" sheetId="58" r:id="rId4"/>
    <sheet name="DEV6.3.4_Tot" sheetId="53" r:id="rId5"/>
    <sheet name="DEV6.3.5_Tot" sheetId="59" r:id="rId6"/>
    <sheet name="DEV6.3.6_Tot" sheetId="9" r:id="rId7"/>
    <sheet name="DEV6.3.7_Tot" sheetId="54" r:id="rId8"/>
    <sheet name="DEV6.3.8_Tot" sheetId="55" r:id="rId9"/>
    <sheet name="DEV6.3.9_Ocup" sheetId="40" r:id="rId10"/>
    <sheet name="DEV6.3.10_Ocup" sheetId="41" r:id="rId11"/>
    <sheet name="DEV6.3.11_Ocup" sheetId="42" r:id="rId12"/>
  </sheets>
  <definedNames>
    <definedName name="_xlnm._FilterDatabase" localSheetId="10" hidden="1">'DEV6.3.10_Ocup'!#REF!</definedName>
    <definedName name="_xlnm._FilterDatabase" localSheetId="11" hidden="1">'DEV6.3.11_Ocup'!#REF!</definedName>
    <definedName name="_xlnm._FilterDatabase" localSheetId="2" hidden="1">'DEV6.3.2_Tot'!#REF!</definedName>
    <definedName name="_xlnm._FilterDatabase" localSheetId="4" hidden="1">'DEV6.3.4_Tot'!#REF!</definedName>
    <definedName name="_xlnm._FilterDatabase" localSheetId="6" hidden="1">'DEV6.3.6_Tot'!#REF!</definedName>
    <definedName name="_xlnm._FilterDatabase" localSheetId="7" hidden="1">'DEV6.3.7_Tot'!$O$15:$O$15</definedName>
    <definedName name="_xlnm._FilterDatabase" localSheetId="8" hidden="1">'DEV6.3.8_Tot'!#REF!</definedName>
    <definedName name="_xlnm._FilterDatabase" localSheetId="9" hidden="1">'DEV6.3.9_Ocup'!#REF!</definedName>
    <definedName name="_xlnm.Print_Area" localSheetId="1">'DEV6.3.1_Tot'!$A$1:$R$77</definedName>
    <definedName name="_xlnm.Print_Area" localSheetId="10">'DEV6.3.10_Ocup'!$A$1:$O$96</definedName>
    <definedName name="_xlnm.Print_Area" localSheetId="11">'DEV6.3.11_Ocup'!$A$1:$P$97</definedName>
    <definedName name="_xlnm.Print_Area" localSheetId="2">'DEV6.3.2_Tot'!$A$1:$Q$40</definedName>
    <definedName name="_xlnm.Print_Area" localSheetId="3">'DEV6.3.3_Tot'!$A$1:$Q$43</definedName>
    <definedName name="_xlnm.Print_Area" localSheetId="4">'DEV6.3.4_Tot'!$A$1:$Q$63</definedName>
    <definedName name="_xlnm.Print_Area" localSheetId="5">'DEV6.3.5_Tot'!$A$1:$Y$65</definedName>
    <definedName name="_xlnm.Print_Area" localSheetId="6">'DEV6.3.6_Tot'!$A$1:$Q$34</definedName>
    <definedName name="_xlnm.Print_Area" localSheetId="7">'DEV6.3.7_Tot'!$A$1:$P$57</definedName>
    <definedName name="_xlnm.Print_Area" localSheetId="8">'DEV6.3.8_Tot'!$A$1:$P$55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61" i="56" l="1"/>
  <c r="E66" i="56" l="1"/>
  <c r="Q21" i="54" l="1"/>
  <c r="E22" i="9" l="1"/>
  <c r="G22" i="9" l="1"/>
  <c r="G19" i="9"/>
  <c r="I67" i="56"/>
  <c r="I66" i="56"/>
  <c r="G67" i="56"/>
  <c r="G66" i="56"/>
  <c r="E67" i="56"/>
  <c r="K47" i="53" l="1"/>
  <c r="K51" i="53"/>
  <c r="K50" i="53"/>
  <c r="K48" i="53"/>
  <c r="K46" i="53"/>
  <c r="Q21" i="55"/>
  <c r="G50" i="55"/>
  <c r="Q18" i="55" l="1"/>
  <c r="G21" i="54"/>
  <c r="P19" i="56"/>
  <c r="P18" i="56"/>
  <c r="P17" i="56"/>
  <c r="P16" i="56"/>
  <c r="N19" i="56"/>
  <c r="N18" i="56"/>
  <c r="N17" i="56"/>
  <c r="N16" i="56"/>
  <c r="L19" i="56"/>
  <c r="I22" i="9"/>
  <c r="L24" i="57"/>
  <c r="L28" i="56"/>
  <c r="L29" i="40"/>
  <c r="L26" i="40"/>
  <c r="L31" i="40"/>
  <c r="L30" i="40"/>
  <c r="L28" i="40"/>
  <c r="L27" i="40"/>
  <c r="G21" i="55"/>
  <c r="I21" i="54"/>
  <c r="Q34" i="59"/>
  <c r="M33" i="59"/>
  <c r="Q20" i="59"/>
  <c r="O17" i="59"/>
  <c r="L34" i="58"/>
  <c r="L25" i="58"/>
  <c r="L16" i="58"/>
  <c r="L32" i="57"/>
  <c r="P20" i="57"/>
  <c r="L20" i="57"/>
  <c r="L19" i="57"/>
  <c r="L18" i="57"/>
  <c r="L17" i="57"/>
  <c r="L16" i="57"/>
  <c r="P31" i="56"/>
  <c r="N31" i="56"/>
  <c r="L31" i="56"/>
  <c r="L16" i="56"/>
  <c r="O74" i="42"/>
  <c r="O72" i="42"/>
  <c r="O70" i="42"/>
  <c r="M75" i="42"/>
  <c r="M71" i="42"/>
  <c r="K74" i="42"/>
  <c r="K72" i="42"/>
  <c r="K70" i="42"/>
  <c r="G74" i="42"/>
  <c r="G72" i="42"/>
  <c r="G70" i="42"/>
  <c r="O75" i="42"/>
  <c r="M74" i="42"/>
  <c r="K73" i="42"/>
  <c r="I75" i="42"/>
  <c r="G73" i="42"/>
  <c r="I72" i="41"/>
  <c r="G74" i="41"/>
  <c r="O72" i="41"/>
  <c r="M74" i="41"/>
  <c r="K72" i="41"/>
  <c r="I74" i="41"/>
  <c r="G72" i="41"/>
  <c r="O18" i="55"/>
  <c r="M18" i="55"/>
  <c r="K18" i="55"/>
  <c r="I18" i="55"/>
  <c r="G18" i="55"/>
  <c r="I50" i="54"/>
  <c r="M50" i="54"/>
  <c r="I19" i="9"/>
  <c r="O51" i="53"/>
  <c r="K54" i="53"/>
  <c r="I48" i="53"/>
  <c r="N19" i="58"/>
  <c r="N36" i="57"/>
  <c r="N35" i="57"/>
  <c r="N34" i="57"/>
  <c r="N33" i="57"/>
  <c r="N32" i="57"/>
  <c r="L36" i="57"/>
  <c r="L35" i="57"/>
  <c r="L34" i="57"/>
  <c r="L33" i="57"/>
  <c r="P28" i="57"/>
  <c r="P27" i="57"/>
  <c r="P26" i="57"/>
  <c r="P25" i="57"/>
  <c r="P24" i="57"/>
  <c r="N28" i="57"/>
  <c r="N27" i="57"/>
  <c r="N26" i="57"/>
  <c r="N25" i="57"/>
  <c r="N24" i="57"/>
  <c r="L28" i="57"/>
  <c r="L27" i="57"/>
  <c r="L26" i="57"/>
  <c r="L25" i="57"/>
  <c r="P19" i="57"/>
  <c r="P18" i="57"/>
  <c r="P17" i="57"/>
  <c r="P16" i="57"/>
  <c r="N20" i="57"/>
  <c r="N19" i="57"/>
  <c r="N18" i="57"/>
  <c r="N17" i="57"/>
  <c r="N16" i="57"/>
  <c r="P36" i="57"/>
  <c r="O70" i="41"/>
  <c r="G70" i="41"/>
  <c r="O74" i="41"/>
  <c r="P32" i="57"/>
  <c r="P33" i="57"/>
  <c r="P34" i="57"/>
  <c r="P35" i="57"/>
  <c r="I72" i="42"/>
  <c r="G71" i="42"/>
  <c r="G75" i="42"/>
  <c r="I73" i="42"/>
  <c r="K71" i="42"/>
  <c r="K75" i="42"/>
  <c r="M72" i="42"/>
  <c r="O73" i="42"/>
  <c r="I74" i="42"/>
  <c r="M73" i="42"/>
  <c r="I70" i="42"/>
  <c r="I71" i="42"/>
  <c r="M70" i="42"/>
  <c r="O71" i="42"/>
  <c r="G73" i="41"/>
  <c r="I71" i="41"/>
  <c r="I75" i="41"/>
  <c r="K73" i="41"/>
  <c r="M71" i="41"/>
  <c r="M75" i="41"/>
  <c r="O73" i="41"/>
  <c r="G71" i="41"/>
  <c r="G75" i="41"/>
  <c r="I73" i="41"/>
  <c r="K71" i="41"/>
  <c r="K75" i="41"/>
  <c r="M73" i="41"/>
  <c r="O71" i="41"/>
  <c r="O75" i="41"/>
  <c r="E74" i="41"/>
  <c r="K70" i="41"/>
  <c r="K74" i="41"/>
  <c r="M72" i="41"/>
  <c r="I70" i="41"/>
  <c r="M70" i="41"/>
  <c r="G50" i="54"/>
  <c r="O50" i="54"/>
  <c r="K50" i="54"/>
  <c r="E46" i="53"/>
  <c r="E73" i="41"/>
  <c r="E75" i="41"/>
  <c r="E72" i="41"/>
  <c r="E70" i="41"/>
  <c r="E75" i="42"/>
  <c r="E74" i="42"/>
  <c r="E73" i="42"/>
  <c r="E72" i="42"/>
  <c r="E71" i="42"/>
  <c r="E70" i="42"/>
  <c r="O86" i="42"/>
  <c r="M88" i="42"/>
  <c r="K87" i="42"/>
  <c r="I89" i="42"/>
  <c r="G87" i="42"/>
  <c r="O80" i="42"/>
  <c r="M80" i="42"/>
  <c r="K81" i="42"/>
  <c r="I81" i="42"/>
  <c r="G81" i="42"/>
  <c r="O67" i="42"/>
  <c r="M66" i="42"/>
  <c r="K64" i="42"/>
  <c r="I66" i="42"/>
  <c r="G66" i="42"/>
  <c r="O87" i="41"/>
  <c r="M86" i="41"/>
  <c r="K88" i="41"/>
  <c r="I86" i="41"/>
  <c r="O81" i="41"/>
  <c r="M81" i="41"/>
  <c r="K78" i="41"/>
  <c r="I78" i="41"/>
  <c r="M66" i="41"/>
  <c r="K62" i="41"/>
  <c r="I64" i="41"/>
  <c r="P47" i="40"/>
  <c r="P46" i="40"/>
  <c r="P45" i="40"/>
  <c r="P44" i="40"/>
  <c r="P43" i="40"/>
  <c r="P42" i="40"/>
  <c r="N47" i="40"/>
  <c r="N46" i="40"/>
  <c r="N45" i="40"/>
  <c r="N44" i="40"/>
  <c r="N43" i="40"/>
  <c r="N42" i="40"/>
  <c r="P38" i="40"/>
  <c r="P37" i="40"/>
  <c r="P36" i="40"/>
  <c r="P35" i="40"/>
  <c r="N38" i="40"/>
  <c r="N37" i="40"/>
  <c r="N36" i="40"/>
  <c r="N35" i="40"/>
  <c r="P31" i="40"/>
  <c r="P30" i="40"/>
  <c r="P29" i="40"/>
  <c r="P28" i="40"/>
  <c r="P27" i="40"/>
  <c r="P26" i="40"/>
  <c r="N31" i="40"/>
  <c r="N30" i="40"/>
  <c r="N29" i="40"/>
  <c r="N28" i="40"/>
  <c r="N27" i="40"/>
  <c r="N26" i="40"/>
  <c r="P22" i="40"/>
  <c r="P21" i="40"/>
  <c r="P20" i="40"/>
  <c r="P19" i="40"/>
  <c r="P18" i="40"/>
  <c r="P17" i="40"/>
  <c r="N22" i="40"/>
  <c r="N21" i="40"/>
  <c r="N20" i="40"/>
  <c r="N19" i="40"/>
  <c r="N18" i="40"/>
  <c r="N17" i="40"/>
  <c r="O21" i="55"/>
  <c r="M21" i="55"/>
  <c r="K21" i="55"/>
  <c r="I21" i="55"/>
  <c r="M50" i="55"/>
  <c r="O21" i="54"/>
  <c r="M21" i="54"/>
  <c r="K21" i="54"/>
  <c r="I18" i="54"/>
  <c r="O18" i="54"/>
  <c r="O48" i="54" s="1"/>
  <c r="M18" i="54"/>
  <c r="M48" i="54" s="1"/>
  <c r="K18" i="54"/>
  <c r="K43" i="54" s="1"/>
  <c r="G18" i="54"/>
  <c r="G48" i="54" s="1"/>
  <c r="N22" i="9"/>
  <c r="Q53" i="59"/>
  <c r="Q52" i="59"/>
  <c r="Q51" i="59"/>
  <c r="Q50" i="59"/>
  <c r="Q49" i="59"/>
  <c r="Q48" i="59"/>
  <c r="O53" i="59"/>
  <c r="O52" i="59"/>
  <c r="O51" i="59"/>
  <c r="O50" i="59"/>
  <c r="O49" i="59"/>
  <c r="O48" i="59"/>
  <c r="M53" i="59"/>
  <c r="M52" i="59"/>
  <c r="M51" i="59"/>
  <c r="M50" i="59"/>
  <c r="M49" i="59"/>
  <c r="M48" i="59"/>
  <c r="Q58" i="59"/>
  <c r="O58" i="59"/>
  <c r="M58" i="59"/>
  <c r="Q57" i="59"/>
  <c r="O57" i="59"/>
  <c r="M57" i="59"/>
  <c r="Q44" i="59"/>
  <c r="O44" i="59"/>
  <c r="M44" i="59"/>
  <c r="Q43" i="59"/>
  <c r="O43" i="59"/>
  <c r="O42" i="59" s="1"/>
  <c r="M43" i="59"/>
  <c r="Q39" i="59"/>
  <c r="O39" i="59"/>
  <c r="M39" i="59"/>
  <c r="Q38" i="59"/>
  <c r="O38" i="59"/>
  <c r="M38" i="59"/>
  <c r="Q33" i="59"/>
  <c r="O34" i="59"/>
  <c r="O33" i="59"/>
  <c r="M34" i="59"/>
  <c r="Q29" i="59"/>
  <c r="Q28" i="59"/>
  <c r="Q27" i="59"/>
  <c r="Q26" i="59"/>
  <c r="Q25" i="59"/>
  <c r="Q24" i="59"/>
  <c r="O29" i="59"/>
  <c r="O28" i="59"/>
  <c r="O27" i="59"/>
  <c r="O26" i="59"/>
  <c r="O25" i="59"/>
  <c r="O24" i="59"/>
  <c r="M29" i="59"/>
  <c r="M28" i="59"/>
  <c r="M27" i="59"/>
  <c r="M26" i="59"/>
  <c r="M25" i="59"/>
  <c r="M24" i="59"/>
  <c r="G65" i="41"/>
  <c r="E62" i="41"/>
  <c r="E71" i="41"/>
  <c r="O66" i="41"/>
  <c r="O62" i="41"/>
  <c r="L17" i="40"/>
  <c r="P28" i="9"/>
  <c r="N28" i="9"/>
  <c r="K65" i="42"/>
  <c r="E62" i="42"/>
  <c r="I84" i="42"/>
  <c r="I86" i="42"/>
  <c r="I88" i="42"/>
  <c r="M85" i="42"/>
  <c r="M87" i="42"/>
  <c r="M89" i="42"/>
  <c r="M81" i="42"/>
  <c r="M79" i="42"/>
  <c r="M77" i="42" s="1"/>
  <c r="I78" i="42"/>
  <c r="I80" i="42"/>
  <c r="O62" i="42"/>
  <c r="O64" i="42"/>
  <c r="O66" i="42"/>
  <c r="G64" i="42"/>
  <c r="G65" i="42"/>
  <c r="G67" i="42"/>
  <c r="G63" i="42"/>
  <c r="E85" i="42"/>
  <c r="G78" i="42"/>
  <c r="K78" i="42"/>
  <c r="K77" i="42" s="1"/>
  <c r="O81" i="42"/>
  <c r="G84" i="42"/>
  <c r="G88" i="42"/>
  <c r="K84" i="42"/>
  <c r="K88" i="42"/>
  <c r="O87" i="42"/>
  <c r="G79" i="42"/>
  <c r="I79" i="42"/>
  <c r="K79" i="42"/>
  <c r="M78" i="42"/>
  <c r="O78" i="42"/>
  <c r="G85" i="42"/>
  <c r="G89" i="42"/>
  <c r="I87" i="42"/>
  <c r="K85" i="42"/>
  <c r="K89" i="42"/>
  <c r="M86" i="42"/>
  <c r="O84" i="42"/>
  <c r="O88" i="42"/>
  <c r="G80" i="42"/>
  <c r="K80" i="42"/>
  <c r="O79" i="42"/>
  <c r="G86" i="42"/>
  <c r="K86" i="42"/>
  <c r="O85" i="42"/>
  <c r="O89" i="42"/>
  <c r="E81" i="42"/>
  <c r="I85" i="42"/>
  <c r="M84" i="42"/>
  <c r="L36" i="40"/>
  <c r="I63" i="42"/>
  <c r="I67" i="42"/>
  <c r="M63" i="42"/>
  <c r="M67" i="42"/>
  <c r="G62" i="42"/>
  <c r="I64" i="42"/>
  <c r="K62" i="42"/>
  <c r="K66" i="42"/>
  <c r="M64" i="42"/>
  <c r="O65" i="42"/>
  <c r="I65" i="42"/>
  <c r="K63" i="42"/>
  <c r="K67" i="42"/>
  <c r="M65" i="42"/>
  <c r="I62" i="42"/>
  <c r="M62" i="42"/>
  <c r="O63" i="42"/>
  <c r="K81" i="41"/>
  <c r="E80" i="41"/>
  <c r="M85" i="41"/>
  <c r="M89" i="41"/>
  <c r="E87" i="41"/>
  <c r="K87" i="41"/>
  <c r="M80" i="41"/>
  <c r="G81" i="41"/>
  <c r="M63" i="41"/>
  <c r="M64" i="41"/>
  <c r="M67" i="41"/>
  <c r="K65" i="41"/>
  <c r="E79" i="41"/>
  <c r="G62" i="41"/>
  <c r="O65" i="41"/>
  <c r="O80" i="41"/>
  <c r="I85" i="41"/>
  <c r="I89" i="41"/>
  <c r="O86" i="41"/>
  <c r="G67" i="41"/>
  <c r="K66" i="41"/>
  <c r="G64" i="41"/>
  <c r="I65" i="41"/>
  <c r="K63" i="41"/>
  <c r="K67" i="41"/>
  <c r="M65" i="41"/>
  <c r="O63" i="41"/>
  <c r="O67" i="41"/>
  <c r="G79" i="41"/>
  <c r="I79" i="41"/>
  <c r="K79" i="41"/>
  <c r="M78" i="41"/>
  <c r="O78" i="41"/>
  <c r="G85" i="41"/>
  <c r="G89" i="41"/>
  <c r="I87" i="41"/>
  <c r="K85" i="41"/>
  <c r="K89" i="41"/>
  <c r="M87" i="41"/>
  <c r="O84" i="41"/>
  <c r="O88" i="41"/>
  <c r="I62" i="41"/>
  <c r="I66" i="41"/>
  <c r="K64" i="41"/>
  <c r="M62" i="41"/>
  <c r="O64" i="41"/>
  <c r="G80" i="41"/>
  <c r="I80" i="41"/>
  <c r="K80" i="41"/>
  <c r="M79" i="41"/>
  <c r="O79" i="41"/>
  <c r="G86" i="41"/>
  <c r="I84" i="41"/>
  <c r="I88" i="41"/>
  <c r="K86" i="41"/>
  <c r="M84" i="41"/>
  <c r="M88" i="41"/>
  <c r="O85" i="41"/>
  <c r="O89" i="41"/>
  <c r="G66" i="41"/>
  <c r="I63" i="41"/>
  <c r="I67" i="41"/>
  <c r="I81" i="41"/>
  <c r="G87" i="41"/>
  <c r="G63" i="41"/>
  <c r="G61" i="41" s="1"/>
  <c r="G78" i="41"/>
  <c r="G84" i="41"/>
  <c r="G88" i="41"/>
  <c r="K84" i="41"/>
  <c r="L19" i="40"/>
  <c r="L42" i="40"/>
  <c r="L47" i="40"/>
  <c r="L44" i="40"/>
  <c r="L45" i="40"/>
  <c r="L46" i="40"/>
  <c r="L43" i="40"/>
  <c r="L35" i="40"/>
  <c r="L37" i="40"/>
  <c r="L38" i="40"/>
  <c r="L21" i="40"/>
  <c r="L18" i="40"/>
  <c r="L22" i="40"/>
  <c r="L20" i="40"/>
  <c r="I50" i="55"/>
  <c r="K50" i="55"/>
  <c r="O50" i="55"/>
  <c r="K45" i="54"/>
  <c r="N16" i="9"/>
  <c r="Q19" i="59"/>
  <c r="Q18" i="59"/>
  <c r="Q17" i="59"/>
  <c r="O20" i="59"/>
  <c r="O19" i="59"/>
  <c r="O18" i="59"/>
  <c r="M20" i="59"/>
  <c r="M19" i="59"/>
  <c r="M18" i="59"/>
  <c r="M17" i="59"/>
  <c r="O59" i="53"/>
  <c r="O58" i="53"/>
  <c r="O57" i="53"/>
  <c r="O56" i="53"/>
  <c r="O55" i="53"/>
  <c r="O54" i="53"/>
  <c r="M59" i="53"/>
  <c r="M58" i="53"/>
  <c r="M57" i="53"/>
  <c r="M56" i="53"/>
  <c r="M55" i="53"/>
  <c r="M54" i="53"/>
  <c r="K59" i="53"/>
  <c r="K58" i="53"/>
  <c r="K57" i="53"/>
  <c r="K56" i="53"/>
  <c r="K55" i="53"/>
  <c r="I59" i="53"/>
  <c r="I58" i="53"/>
  <c r="I57" i="53"/>
  <c r="I56" i="53"/>
  <c r="I55" i="53"/>
  <c r="I54" i="53"/>
  <c r="G59" i="53"/>
  <c r="G58" i="53"/>
  <c r="G57" i="53"/>
  <c r="G56" i="53"/>
  <c r="G55" i="53"/>
  <c r="G54" i="53"/>
  <c r="E59" i="53"/>
  <c r="E58" i="53"/>
  <c r="E57" i="53"/>
  <c r="E56" i="53"/>
  <c r="E55" i="53"/>
  <c r="E54" i="53"/>
  <c r="O50" i="53"/>
  <c r="O49" i="53"/>
  <c r="O48" i="53"/>
  <c r="O47" i="53"/>
  <c r="O46" i="53"/>
  <c r="M51" i="53"/>
  <c r="M50" i="53"/>
  <c r="M49" i="53"/>
  <c r="M48" i="53"/>
  <c r="M47" i="53"/>
  <c r="M46" i="53"/>
  <c r="K49" i="53"/>
  <c r="K45" i="53" s="1"/>
  <c r="I51" i="53"/>
  <c r="I50" i="53"/>
  <c r="I49" i="53"/>
  <c r="I47" i="53"/>
  <c r="I46" i="53"/>
  <c r="G51" i="53"/>
  <c r="G50" i="53"/>
  <c r="G49" i="53"/>
  <c r="G48" i="53"/>
  <c r="G47" i="53"/>
  <c r="G46" i="53"/>
  <c r="E51" i="53"/>
  <c r="E50" i="53"/>
  <c r="E49" i="53"/>
  <c r="E48" i="53"/>
  <c r="E47" i="53"/>
  <c r="P39" i="58"/>
  <c r="P38" i="58"/>
  <c r="P37" i="58"/>
  <c r="P36" i="58"/>
  <c r="P35" i="58"/>
  <c r="P34" i="58"/>
  <c r="N39" i="58"/>
  <c r="N38" i="58"/>
  <c r="N37" i="58"/>
  <c r="N36" i="58"/>
  <c r="N35" i="58"/>
  <c r="N34" i="58"/>
  <c r="L39" i="58"/>
  <c r="L38" i="58"/>
  <c r="L37" i="58"/>
  <c r="L36" i="58"/>
  <c r="L35" i="58"/>
  <c r="P30" i="58"/>
  <c r="P29" i="58"/>
  <c r="P28" i="58"/>
  <c r="P27" i="58"/>
  <c r="P26" i="58"/>
  <c r="P25" i="58"/>
  <c r="N30" i="58"/>
  <c r="N29" i="58"/>
  <c r="N28" i="58"/>
  <c r="N27" i="58"/>
  <c r="N26" i="58"/>
  <c r="N25" i="58"/>
  <c r="L30" i="58"/>
  <c r="L29" i="58"/>
  <c r="L28" i="58"/>
  <c r="L27" i="58"/>
  <c r="L26" i="58"/>
  <c r="P21" i="58"/>
  <c r="P20" i="58"/>
  <c r="P19" i="58"/>
  <c r="P18" i="58"/>
  <c r="P17" i="58"/>
  <c r="P16" i="58"/>
  <c r="N21" i="58"/>
  <c r="N20" i="58"/>
  <c r="N18" i="58"/>
  <c r="N17" i="58"/>
  <c r="N16" i="58"/>
  <c r="L21" i="58"/>
  <c r="L20" i="58"/>
  <c r="L19" i="58"/>
  <c r="L18" i="58"/>
  <c r="L17" i="58"/>
  <c r="P70" i="56"/>
  <c r="P69" i="56"/>
  <c r="N70" i="56"/>
  <c r="N69" i="56"/>
  <c r="L70" i="56"/>
  <c r="L69" i="56"/>
  <c r="P32" i="56"/>
  <c r="P33" i="56"/>
  <c r="P34" i="56"/>
  <c r="P35" i="56"/>
  <c r="P36" i="56"/>
  <c r="P37" i="56"/>
  <c r="P38" i="56"/>
  <c r="P39" i="56"/>
  <c r="P40" i="56"/>
  <c r="P41" i="56"/>
  <c r="P42" i="56"/>
  <c r="P43" i="56"/>
  <c r="P44" i="56"/>
  <c r="P45" i="56"/>
  <c r="P46" i="56"/>
  <c r="P47" i="56"/>
  <c r="P48" i="56"/>
  <c r="P49" i="56"/>
  <c r="P50" i="56"/>
  <c r="P51" i="56"/>
  <c r="P52" i="56"/>
  <c r="P53" i="56"/>
  <c r="P54" i="56"/>
  <c r="P55" i="56"/>
  <c r="P56" i="56"/>
  <c r="P57" i="56"/>
  <c r="P58" i="56"/>
  <c r="P59" i="56"/>
  <c r="P60" i="56"/>
  <c r="P61" i="56"/>
  <c r="P62" i="56"/>
  <c r="N32" i="56"/>
  <c r="N33" i="56"/>
  <c r="N34" i="56"/>
  <c r="N35" i="56"/>
  <c r="N36" i="56"/>
  <c r="N37" i="56"/>
  <c r="N38" i="56"/>
  <c r="N39" i="56"/>
  <c r="N40" i="56"/>
  <c r="N41" i="56"/>
  <c r="N42" i="56"/>
  <c r="N43" i="56"/>
  <c r="N44" i="56"/>
  <c r="N45" i="56"/>
  <c r="N46" i="56"/>
  <c r="N47" i="56"/>
  <c r="N48" i="56"/>
  <c r="N49" i="56"/>
  <c r="N50" i="56"/>
  <c r="N51" i="56"/>
  <c r="N52" i="56"/>
  <c r="N53" i="56"/>
  <c r="N54" i="56"/>
  <c r="N55" i="56"/>
  <c r="N56" i="56"/>
  <c r="N57" i="56"/>
  <c r="N58" i="56"/>
  <c r="N59" i="56"/>
  <c r="N60" i="56"/>
  <c r="N61" i="56"/>
  <c r="N62" i="56"/>
  <c r="L32" i="56"/>
  <c r="L33" i="56"/>
  <c r="L34" i="56"/>
  <c r="L35" i="56"/>
  <c r="L36" i="56"/>
  <c r="L37" i="56"/>
  <c r="L38" i="56"/>
  <c r="L39" i="56"/>
  <c r="L40" i="56"/>
  <c r="L41" i="56"/>
  <c r="L42" i="56"/>
  <c r="L43" i="56"/>
  <c r="L44" i="56"/>
  <c r="L45" i="56"/>
  <c r="L46" i="56"/>
  <c r="L47" i="56"/>
  <c r="L48" i="56"/>
  <c r="L49" i="56"/>
  <c r="L50" i="56"/>
  <c r="L51" i="56"/>
  <c r="L52" i="56"/>
  <c r="L53" i="56"/>
  <c r="L54" i="56"/>
  <c r="L55" i="56"/>
  <c r="L56" i="56"/>
  <c r="L57" i="56"/>
  <c r="L58" i="56"/>
  <c r="L59" i="56"/>
  <c r="L60" i="56"/>
  <c r="L62" i="56"/>
  <c r="P67" i="56"/>
  <c r="N67" i="56"/>
  <c r="L67" i="56"/>
  <c r="P66" i="56"/>
  <c r="N66" i="56"/>
  <c r="L66" i="56"/>
  <c r="P29" i="56"/>
  <c r="P28" i="56"/>
  <c r="N29" i="56"/>
  <c r="N28" i="56"/>
  <c r="L29" i="56"/>
  <c r="L27" i="56" s="1"/>
  <c r="L18" i="56"/>
  <c r="L17" i="56"/>
  <c r="E63" i="42"/>
  <c r="E65" i="42"/>
  <c r="E64" i="41"/>
  <c r="P16" i="9"/>
  <c r="E84" i="42"/>
  <c r="E78" i="42"/>
  <c r="E80" i="42"/>
  <c r="E79" i="42"/>
  <c r="E86" i="42"/>
  <c r="E87" i="42"/>
  <c r="E89" i="42"/>
  <c r="E88" i="42"/>
  <c r="E67" i="42"/>
  <c r="E64" i="42"/>
  <c r="E66" i="42"/>
  <c r="E78" i="41"/>
  <c r="E81" i="41"/>
  <c r="E89" i="41"/>
  <c r="E86" i="41"/>
  <c r="E85" i="41"/>
  <c r="E84" i="41"/>
  <c r="E88" i="41"/>
  <c r="E63" i="41"/>
  <c r="E66" i="41"/>
  <c r="E65" i="41"/>
  <c r="E67" i="41"/>
  <c r="L25" i="40" l="1"/>
  <c r="P24" i="9"/>
  <c r="L28" i="9"/>
  <c r="M69" i="41"/>
  <c r="K69" i="41"/>
  <c r="N30" i="56"/>
  <c r="O16" i="59"/>
  <c r="L16" i="9"/>
  <c r="Q32" i="59"/>
  <c r="L30" i="56"/>
  <c r="O77" i="42"/>
  <c r="K69" i="42"/>
  <c r="K77" i="41"/>
  <c r="I69" i="41"/>
  <c r="O61" i="41"/>
  <c r="N41" i="40"/>
  <c r="N34" i="40"/>
  <c r="P34" i="40"/>
  <c r="N25" i="40"/>
  <c r="P25" i="40"/>
  <c r="N16" i="40"/>
  <c r="P16" i="40"/>
  <c r="E50" i="55"/>
  <c r="E50" i="54"/>
  <c r="E21" i="54"/>
  <c r="G47" i="54"/>
  <c r="G44" i="54"/>
  <c r="I48" i="54"/>
  <c r="O47" i="54"/>
  <c r="Q16" i="59"/>
  <c r="K53" i="53"/>
  <c r="P15" i="56"/>
  <c r="I45" i="55"/>
  <c r="M47" i="55"/>
  <c r="O46" i="54"/>
  <c r="O43" i="54"/>
  <c r="G46" i="54"/>
  <c r="I43" i="54"/>
  <c r="K48" i="54"/>
  <c r="I45" i="54"/>
  <c r="O44" i="54"/>
  <c r="O45" i="54"/>
  <c r="I47" i="54"/>
  <c r="I44" i="54"/>
  <c r="I42" i="54" s="1"/>
  <c r="I41" i="54" s="1"/>
  <c r="I46" i="54"/>
  <c r="G43" i="54"/>
  <c r="P20" i="9"/>
  <c r="E19" i="9"/>
  <c r="O69" i="41"/>
  <c r="M43" i="54"/>
  <c r="I77" i="41"/>
  <c r="I61" i="42"/>
  <c r="K61" i="42"/>
  <c r="G61" i="42"/>
  <c r="P21" i="9"/>
  <c r="K61" i="41"/>
  <c r="G69" i="41"/>
  <c r="O83" i="42"/>
  <c r="P30" i="56"/>
  <c r="L68" i="56"/>
  <c r="P68" i="56"/>
  <c r="K44" i="54"/>
  <c r="K42" i="54" s="1"/>
  <c r="K41" i="54" s="1"/>
  <c r="M44" i="54"/>
  <c r="K83" i="41"/>
  <c r="I61" i="41"/>
  <c r="M83" i="41"/>
  <c r="M61" i="41"/>
  <c r="G45" i="54"/>
  <c r="K46" i="54"/>
  <c r="P22" i="9"/>
  <c r="K47" i="54"/>
  <c r="O45" i="53"/>
  <c r="M46" i="54"/>
  <c r="O77" i="41"/>
  <c r="P19" i="9"/>
  <c r="P18" i="9" s="1"/>
  <c r="P23" i="9"/>
  <c r="P25" i="9"/>
  <c r="L15" i="56"/>
  <c r="N15" i="56"/>
  <c r="E77" i="41"/>
  <c r="L34" i="40"/>
  <c r="Q56" i="59"/>
  <c r="Q47" i="59"/>
  <c r="Q42" i="59"/>
  <c r="M42" i="59"/>
  <c r="Q37" i="59"/>
  <c r="O32" i="59"/>
  <c r="L33" i="58"/>
  <c r="N68" i="56"/>
  <c r="P65" i="56"/>
  <c r="P27" i="56"/>
  <c r="N27" i="56"/>
  <c r="I83" i="42"/>
  <c r="G83" i="42"/>
  <c r="M83" i="42"/>
  <c r="E83" i="42"/>
  <c r="I77" i="42"/>
  <c r="G77" i="42"/>
  <c r="G69" i="42"/>
  <c r="O69" i="42"/>
  <c r="M69" i="42"/>
  <c r="I69" i="42"/>
  <c r="E69" i="42"/>
  <c r="M61" i="42"/>
  <c r="O61" i="42"/>
  <c r="I83" i="41"/>
  <c r="G83" i="41"/>
  <c r="O83" i="41"/>
  <c r="M77" i="41"/>
  <c r="G77" i="41"/>
  <c r="E69" i="41"/>
  <c r="E61" i="41"/>
  <c r="L41" i="40"/>
  <c r="P41" i="40"/>
  <c r="L16" i="40"/>
  <c r="K43" i="55"/>
  <c r="I39" i="54"/>
  <c r="M47" i="54"/>
  <c r="M45" i="54"/>
  <c r="N25" i="9"/>
  <c r="N19" i="9"/>
  <c r="N18" i="9" s="1"/>
  <c r="N23" i="9"/>
  <c r="N20" i="9"/>
  <c r="N24" i="9"/>
  <c r="N21" i="9"/>
  <c r="O37" i="59"/>
  <c r="O23" i="59"/>
  <c r="M16" i="59"/>
  <c r="E53" i="53"/>
  <c r="G53" i="53"/>
  <c r="M53" i="53"/>
  <c r="O53" i="53"/>
  <c r="I53" i="53"/>
  <c r="G45" i="53"/>
  <c r="I45" i="53"/>
  <c r="M45" i="53"/>
  <c r="N24" i="58"/>
  <c r="P24" i="58"/>
  <c r="N33" i="58"/>
  <c r="P33" i="58"/>
  <c r="L23" i="57"/>
  <c r="N31" i="57"/>
  <c r="N23" i="57"/>
  <c r="L24" i="58"/>
  <c r="P23" i="57"/>
  <c r="L31" i="57"/>
  <c r="P31" i="57"/>
  <c r="N15" i="57"/>
  <c r="P15" i="57"/>
  <c r="L15" i="57"/>
  <c r="L65" i="56"/>
  <c r="K83" i="42"/>
  <c r="E77" i="42"/>
  <c r="E61" i="42"/>
  <c r="E21" i="55"/>
  <c r="M46" i="55"/>
  <c r="M42" i="55"/>
  <c r="I42" i="55"/>
  <c r="I44" i="55"/>
  <c r="I46" i="55"/>
  <c r="K46" i="55"/>
  <c r="K47" i="55"/>
  <c r="K42" i="55"/>
  <c r="G45" i="55"/>
  <c r="G39" i="55"/>
  <c r="G42" i="55"/>
  <c r="G48" i="55"/>
  <c r="G47" i="55"/>
  <c r="G43" i="55"/>
  <c r="G46" i="55"/>
  <c r="G44" i="55"/>
  <c r="E18" i="55"/>
  <c r="E45" i="53"/>
  <c r="E18" i="54"/>
  <c r="I39" i="55"/>
  <c r="M39" i="55"/>
  <c r="L15" i="58"/>
  <c r="N15" i="58"/>
  <c r="P15" i="58"/>
  <c r="N65" i="56"/>
  <c r="O47" i="59"/>
  <c r="M47" i="59"/>
  <c r="E83" i="41"/>
  <c r="M56" i="59"/>
  <c r="M37" i="59"/>
  <c r="O56" i="59"/>
  <c r="M32" i="59"/>
  <c r="M23" i="59"/>
  <c r="Q23" i="59"/>
  <c r="G42" i="54" l="1"/>
  <c r="G41" i="54"/>
  <c r="O42" i="54"/>
  <c r="O41" i="54" s="1"/>
  <c r="I41" i="55"/>
  <c r="M44" i="55"/>
  <c r="I48" i="55"/>
  <c r="M48" i="55"/>
  <c r="M43" i="55"/>
  <c r="I47" i="55"/>
  <c r="K45" i="55"/>
  <c r="K41" i="55" s="1"/>
  <c r="I43" i="55"/>
  <c r="M45" i="55"/>
  <c r="M41" i="55" s="1"/>
  <c r="E45" i="54"/>
  <c r="M42" i="54"/>
  <c r="M41" i="54" s="1"/>
  <c r="L22" i="9"/>
  <c r="L23" i="9"/>
  <c r="L25" i="9"/>
  <c r="L24" i="9"/>
  <c r="K39" i="55"/>
  <c r="K48" i="55"/>
  <c r="K44" i="55"/>
  <c r="L19" i="9"/>
  <c r="L21" i="9"/>
  <c r="L20" i="9"/>
  <c r="G41" i="55"/>
  <c r="O46" i="55"/>
  <c r="O39" i="55"/>
  <c r="O44" i="55"/>
  <c r="O43" i="55"/>
  <c r="O48" i="55"/>
  <c r="O45" i="55"/>
  <c r="O47" i="55"/>
  <c r="E43" i="55"/>
  <c r="O42" i="55"/>
  <c r="E44" i="54"/>
  <c r="E46" i="54"/>
  <c r="E43" i="54"/>
  <c r="E47" i="54"/>
  <c r="E48" i="54"/>
  <c r="G39" i="54"/>
  <c r="K39" i="54"/>
  <c r="M39" i="54"/>
  <c r="O39" i="54"/>
  <c r="L18" i="9" l="1"/>
  <c r="E42" i="54"/>
  <c r="E41" i="54" s="1"/>
  <c r="E39" i="55"/>
  <c r="E44" i="55"/>
  <c r="E47" i="55"/>
  <c r="E46" i="55"/>
  <c r="E42" i="55"/>
  <c r="E45" i="55"/>
  <c r="O41" i="55"/>
  <c r="E48" i="55"/>
  <c r="E39" i="54"/>
  <c r="E41" i="55" l="1"/>
</calcChain>
</file>

<file path=xl/sharedStrings.xml><?xml version="1.0" encoding="utf-8"?>
<sst xmlns="http://schemas.openxmlformats.org/spreadsheetml/2006/main" count="1695" uniqueCount="207">
  <si>
    <t>Total</t>
  </si>
  <si>
    <t>Aguascalientes</t>
  </si>
  <si>
    <t>Baja California</t>
  </si>
  <si>
    <t>Baja California Sur</t>
  </si>
  <si>
    <t>Campeche</t>
  </si>
  <si>
    <t>Colima</t>
  </si>
  <si>
    <t>Chiapas</t>
  </si>
  <si>
    <t>Chihuahua</t>
  </si>
  <si>
    <t>Distrito Federal</t>
  </si>
  <si>
    <t>Durango</t>
  </si>
  <si>
    <t>Guanajuato</t>
  </si>
  <si>
    <t>Guerrero</t>
  </si>
  <si>
    <t>Hidalgo</t>
  </si>
  <si>
    <t>Jalisco</t>
  </si>
  <si>
    <t>México</t>
  </si>
  <si>
    <t>Morelos</t>
  </si>
  <si>
    <t>Nayarit</t>
  </si>
  <si>
    <t>Nuevo León</t>
  </si>
  <si>
    <t>Oaxaca</t>
  </si>
  <si>
    <t>Puebla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</si>
  <si>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</si>
  <si>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</si>
  <si>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</si>
  <si>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</si>
  <si>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</si>
  <si>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</si>
  <si>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</si>
  <si>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Yucatán</t>
  </si>
  <si>
    <t>Zacatecas</t>
  </si>
  <si>
    <t>No especificado</t>
  </si>
  <si>
    <t>Tipo de localidad</t>
  </si>
  <si>
    <t>Urbana</t>
  </si>
  <si>
    <t>No urbana</t>
  </si>
  <si>
    <t>Sexo</t>
  </si>
  <si>
    <t>Hombres</t>
  </si>
  <si>
    <t>Mujeres</t>
  </si>
  <si>
    <t>Sin registro.</t>
  </si>
  <si>
    <t>Nivel educativo</t>
  </si>
  <si>
    <t>Sin escolaridad</t>
  </si>
  <si>
    <t>Primaria incompleta</t>
  </si>
  <si>
    <t>Primaria completa</t>
  </si>
  <si>
    <t>Sin ingreso</t>
  </si>
  <si>
    <t>Notas:</t>
  </si>
  <si>
    <t xml:space="preserve">Ocupados </t>
  </si>
  <si>
    <t>Desocupados</t>
  </si>
  <si>
    <t>Estudiante</t>
  </si>
  <si>
    <t>Ama de casa</t>
  </si>
  <si>
    <t>Agropecuario</t>
  </si>
  <si>
    <t>Comercio</t>
  </si>
  <si>
    <t>Servicios</t>
  </si>
  <si>
    <t>Comerciantes</t>
  </si>
  <si>
    <t>Trabajadores en servicios</t>
  </si>
  <si>
    <t>Trabajadores agropecuarios</t>
  </si>
  <si>
    <t>20 a 29 años</t>
  </si>
  <si>
    <t>30 a 39 años</t>
  </si>
  <si>
    <t>40 a 49 años</t>
  </si>
  <si>
    <t>Algún grado de secundaria</t>
  </si>
  <si>
    <t>Algún grado de bachillerato o más</t>
  </si>
  <si>
    <t>15 a 19 años</t>
  </si>
  <si>
    <t>*</t>
  </si>
  <si>
    <t>Coahuila de Zaragoza</t>
  </si>
  <si>
    <t>Michoacán de Ocampo</t>
  </si>
  <si>
    <t>Entidad federativa</t>
  </si>
  <si>
    <t>Población no económicamente activa</t>
  </si>
  <si>
    <t xml:space="preserve">Total </t>
  </si>
  <si>
    <t>Grupos de edad</t>
  </si>
  <si>
    <t>Primaria 
incompleta</t>
  </si>
  <si>
    <t>Primaria 
completa</t>
  </si>
  <si>
    <t>Más de uno hasta dos S.M.</t>
  </si>
  <si>
    <t>Más de dos hasta tres S.M.</t>
  </si>
  <si>
    <t>Más de tres hasta cinco S.M.</t>
  </si>
  <si>
    <t>Más de cinco S.M.</t>
  </si>
  <si>
    <t>Hasta un salario mínimo (S.M.)</t>
  </si>
  <si>
    <t>50 años o más</t>
  </si>
  <si>
    <t>Región de muestreo</t>
  </si>
  <si>
    <t>Oeste</t>
  </si>
  <si>
    <t>Centro</t>
  </si>
  <si>
    <t>Este</t>
  </si>
  <si>
    <t>Enero - Marzo</t>
  </si>
  <si>
    <t>Abril - Junio</t>
  </si>
  <si>
    <t>Julio - Septiembre</t>
  </si>
  <si>
    <t>Octubre - Diciembre</t>
  </si>
  <si>
    <t>Construcción</t>
  </si>
  <si>
    <t>Sueldo fijo</t>
  </si>
  <si>
    <t>Destajo por obra</t>
  </si>
  <si>
    <t>Dimensión geográfica y temporal, 
entidad federativa y 
tipo de localidad de residencia</t>
  </si>
  <si>
    <t>Trimestre de año calendario</t>
  </si>
  <si>
    <t>Sector de actividad</t>
  </si>
  <si>
    <t>Ocupación</t>
  </si>
  <si>
    <t>Posición en el trabajo</t>
  </si>
  <si>
    <t>Profesionistas, técnicos y personal adm.</t>
  </si>
  <si>
    <t>Cuadro 6.3.1.</t>
  </si>
  <si>
    <t>Cuadro 6.3.2.</t>
  </si>
  <si>
    <t>Cuadro 6.3.3.</t>
  </si>
  <si>
    <t>Cuadro 6.3.4.</t>
  </si>
  <si>
    <t>Cuadro 6.3.5.</t>
  </si>
  <si>
    <t>Cuadro 6.3.6.</t>
  </si>
  <si>
    <t>Cuadro 6.3.7.</t>
  </si>
  <si>
    <t>Cuadro 6.3.8.</t>
  </si>
  <si>
    <t>Cuadro 6.3.9.</t>
  </si>
  <si>
    <t>Manufacturero</t>
  </si>
  <si>
    <t>Trabajador por su cuenta</t>
  </si>
  <si>
    <t>Comprende los sectores de minería y extracción del petróleo, y electricidad y agua.</t>
  </si>
  <si>
    <t>Comprende trabajadores familiares sin pago, patrón y otra.</t>
  </si>
  <si>
    <t>Incluye a jubilados o pensionados y migrantes que nunca han trabajado en su lugar de origen.</t>
  </si>
  <si>
    <t>Población económicamente activa</t>
  </si>
  <si>
    <t>Trabajadores en la industria</t>
  </si>
  <si>
    <t>Trabajadores en la construcción</t>
  </si>
  <si>
    <t>Algún grado de bachillerato</t>
  </si>
  <si>
    <t>Algún grado de licenciatura o más</t>
  </si>
  <si>
    <t xml:space="preserve">Algún grado de bachillerato </t>
  </si>
  <si>
    <t>Menos de 30 casos muestrales.</t>
  </si>
  <si>
    <t>Estados Unidos</t>
  </si>
  <si>
    <t xml:space="preserve"> </t>
  </si>
  <si>
    <t>País de residencia</t>
  </si>
  <si>
    <t>Cuadro 6.3.10.</t>
  </si>
  <si>
    <t>Características laborales en el lugar de residencia</t>
  </si>
  <si>
    <t>Condición de actividad en el lugar de residencia</t>
  </si>
  <si>
    <t>Lugar de residencia y 
grupos de edad</t>
  </si>
  <si>
    <t>Lugar de residencia y 
nivel educativo</t>
  </si>
  <si>
    <t>Lugar de residencia y
nivel educativo</t>
  </si>
  <si>
    <t>Absolutos</t>
  </si>
  <si>
    <t>N/C</t>
  </si>
  <si>
    <t>Porcentajes</t>
  </si>
  <si>
    <t>Los porcentajes se estiman respecto al total de respuestas válidas, omitiendo los no especificados.</t>
  </si>
  <si>
    <t>Características del cruce hacia Estados Unidos</t>
  </si>
  <si>
    <t>Lugar de residencia</t>
  </si>
  <si>
    <t>Razón principal por la que cruzó a Estados Unidos</t>
  </si>
  <si>
    <t>Trabajar</t>
  </si>
  <si>
    <t>Buscar trabajo</t>
  </si>
  <si>
    <t>Reunirse con amigos o familiares y paseo</t>
  </si>
  <si>
    <r>
      <t xml:space="preserve">Otra razón </t>
    </r>
    <r>
      <rPr>
        <vertAlign val="superscript"/>
        <sz val="10"/>
        <rFont val="Arial"/>
        <family val="2"/>
      </rPr>
      <t>1</t>
    </r>
  </si>
  <si>
    <t>Tiempo de estancia en Estados Unidos</t>
  </si>
  <si>
    <t>Menos de un día</t>
  </si>
  <si>
    <t>De un día a menos de un mes</t>
  </si>
  <si>
    <t>De un mes a menos de tres meses</t>
  </si>
  <si>
    <t>De tres meses a menos de un año</t>
  </si>
  <si>
    <t>De un año a menos de tres años</t>
  </si>
  <si>
    <t>De tres años o más</t>
  </si>
  <si>
    <t>Condición de experiencia migratoria previa en Estados Unidos</t>
  </si>
  <si>
    <t>Con experiencia</t>
  </si>
  <si>
    <t>Sin experiencia</t>
  </si>
  <si>
    <t>Condición de documentos para cruzar</t>
  </si>
  <si>
    <t>Con documentos</t>
  </si>
  <si>
    <t>Sin documentos</t>
  </si>
  <si>
    <t>Condición de ayuda para cruzar</t>
  </si>
  <si>
    <t>Con ayuda</t>
  </si>
  <si>
    <t>Sin ayuda</t>
  </si>
  <si>
    <t>Lugar donde lo detuvo la patrulla fronteriza</t>
  </si>
  <si>
    <t>Cruzando línea</t>
  </si>
  <si>
    <t>Calle o carretera</t>
  </si>
  <si>
    <t>Desierto o montaña</t>
  </si>
  <si>
    <t>Trabajo</t>
  </si>
  <si>
    <t>Casa</t>
  </si>
  <si>
    <t>Otro lugar</t>
  </si>
  <si>
    <t>Intención de cruce a Estados Unidos en los próximos siete días</t>
  </si>
  <si>
    <t>Intentará cruzar de nueva cuenta</t>
  </si>
  <si>
    <t xml:space="preserve">No intentará cruzar </t>
  </si>
  <si>
    <t>Incluye a los migrantes que cruzaron por motivos de negocios, compras, estudios y de otro tipo.</t>
  </si>
  <si>
    <t>Cuadro 6.3.11.</t>
  </si>
  <si>
    <r>
      <t>Tipo de localidad</t>
    </r>
    <r>
      <rPr>
        <b/>
        <vertAlign val="superscript"/>
        <sz val="10"/>
        <rFont val="Arial"/>
        <family val="2"/>
      </rPr>
      <t>1</t>
    </r>
  </si>
  <si>
    <t>Para las definiciones de localidad de residencia urbana y no urbana, véase Glosario.</t>
  </si>
  <si>
    <t>Migrantes Devueltos por las autoridades migratorias de Estados Unidos.</t>
  </si>
  <si>
    <t>Migrantes Devueltos por las autoridades migratorias de Estados Unidos 
por país de residencia.</t>
  </si>
  <si>
    <t>Migrantes Devueltos por las autoridades migratorias de Estados Unidos por país de residencia.</t>
  </si>
  <si>
    <t>Veracruz de Ignacio de la Llave</t>
  </si>
  <si>
    <t>Querétaro</t>
  </si>
  <si>
    <t>Migrantes Devueltos por las autoridades migratorias de Estados Unidos</t>
  </si>
  <si>
    <t>Cuadros</t>
  </si>
  <si>
    <t>Migrantes Devueltos por las autoridades migratorias de Estados Unidos por país de residencia</t>
  </si>
  <si>
    <t>Migrantes Devueltos por las autoridades migratorias de Estados Unidos ocupados y residentes en México</t>
  </si>
  <si>
    <r>
      <t>México</t>
    </r>
    <r>
      <rPr>
        <b/>
        <vertAlign val="superscript"/>
        <sz val="10"/>
        <rFont val="Arial"/>
        <family val="2"/>
      </rPr>
      <t>1</t>
    </r>
  </si>
  <si>
    <r>
      <t>Otras razones</t>
    </r>
    <r>
      <rPr>
        <vertAlign val="superscript"/>
        <sz val="10"/>
        <rFont val="Arial"/>
        <family val="2"/>
      </rPr>
      <t xml:space="preserve"> 2</t>
    </r>
  </si>
  <si>
    <r>
      <t>Estados Unidos</t>
    </r>
    <r>
      <rPr>
        <b/>
        <vertAlign val="superscript"/>
        <sz val="10"/>
        <rFont val="Arial"/>
        <family val="2"/>
      </rPr>
      <t>3</t>
    </r>
  </si>
  <si>
    <t>Se refiere a los residentes en México y que permanecieron menos de 1 año en Estados Unidos.</t>
  </si>
  <si>
    <t>Se refiere a los que declaran residencia en Estados Unidos, o en México y con 1 año o más de permanencia en EU.</t>
  </si>
  <si>
    <r>
      <t xml:space="preserve">Otras razones </t>
    </r>
    <r>
      <rPr>
        <vertAlign val="superscript"/>
        <sz val="10"/>
        <rFont val="Arial"/>
        <family val="2"/>
      </rPr>
      <t>2</t>
    </r>
  </si>
  <si>
    <r>
      <t>Migrantes Devueltos por las autoridades migratorias de Estados Unidos ocupados y residentes en México.</t>
    </r>
    <r>
      <rPr>
        <b/>
        <vertAlign val="superscript"/>
        <sz val="11"/>
        <rFont val="Arial"/>
        <family val="2"/>
      </rPr>
      <t>1</t>
    </r>
  </si>
  <si>
    <r>
      <t xml:space="preserve">Otro </t>
    </r>
    <r>
      <rPr>
        <vertAlign val="superscript"/>
        <sz val="10"/>
        <rFont val="Arial"/>
        <family val="2"/>
      </rPr>
      <t>2</t>
    </r>
  </si>
  <si>
    <r>
      <t xml:space="preserve">Otra </t>
    </r>
    <r>
      <rPr>
        <vertAlign val="superscript"/>
        <sz val="10"/>
        <rFont val="Arial"/>
        <family val="2"/>
      </rPr>
      <t>3</t>
    </r>
  </si>
  <si>
    <r>
      <t xml:space="preserve">Ingreso por múltiplos de salario mínimo </t>
    </r>
    <r>
      <rPr>
        <b/>
        <vertAlign val="superscript"/>
        <sz val="10"/>
        <rFont val="Arial"/>
        <family val="2"/>
      </rPr>
      <t>4</t>
    </r>
  </si>
  <si>
    <t>Índice</t>
  </si>
  <si>
    <t/>
  </si>
  <si>
    <t>Trabajador a sueldo fijo</t>
  </si>
  <si>
    <t>Trabajador a destajo o por obra</t>
  </si>
  <si>
    <t>Aeropuerto</t>
  </si>
  <si>
    <t>No especifica</t>
  </si>
  <si>
    <t>Ocupación u oficio</t>
  </si>
  <si>
    <t>Puesto o posición en la ocupación</t>
  </si>
  <si>
    <t>EMIF NORTE 2018</t>
  </si>
  <si>
    <t>Dimensión geográfica y temporal, entidad federativa y tipo de localidad de residencia, según sexo, 2018</t>
  </si>
  <si>
    <t>Grupos de edad según sexo, 2018</t>
  </si>
  <si>
    <t>Nivel educativo según sexo, 2018</t>
  </si>
  <si>
    <t>Nivel educativo según grupos de edad, 2018</t>
  </si>
  <si>
    <t>Características del cruce hacia Estados Unidos según lugar de residencia, 2018</t>
  </si>
  <si>
    <t>Condición de actividad en el lugar de residencia según sexo, 2018</t>
  </si>
  <si>
    <t>Condición de actividad en el lugar de residencia según grupos de edad, 2018</t>
  </si>
  <si>
    <t>Condición de actividad en el lugar de residencia según nivel educativo, 2018</t>
  </si>
  <si>
    <t>Características laborales en el lugar de residencia según sexo, 2018</t>
  </si>
  <si>
    <t>Características laborales en el lugar de residencia según grupos de edad, 2018</t>
  </si>
  <si>
    <t>Características laborales en su lugar de residencia según nivel educativo, 2018</t>
  </si>
  <si>
    <t>Grupos de edad según sexo, 2018.</t>
  </si>
  <si>
    <t>Para generar los múltiplos de salario mínimo se tomó el promedio nacional de 80.75 pesos diarios en 2018.</t>
  </si>
  <si>
    <t>n.d.</t>
  </si>
  <si>
    <t>N.D.</t>
  </si>
  <si>
    <t>No disponible para ese año.</t>
  </si>
  <si>
    <t>Para generar los múltiplos de salario mínimo se tomó el promedio nacional de 88.36 pesos diarios en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</si>
</sst>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###\ ###\ ###"/>
    <numFmt numFmtId="165" formatCode="_-* #,##0.0_-;\-* #,##0.0_-;_-* &quot;-&quot;??_-;_-@_-"/>
    <numFmt numFmtId="166" formatCode="_-* #\ ###\ ##0_-;\-* #\ ###\ ##0_-;_-* &quot;---&quot;??_-;_-@_-"/>
    <numFmt numFmtId="167" formatCode="_-* #\ ###\ ##0_-;\-* #\ ###\ ##0_-;_-* &quot;---&quot;_-;_-@_-"/>
    <numFmt numFmtId="168" formatCode="#,##0_ ;\-#,##0\ "/>
  </numFmts>
  <fonts count="20">
    <font>
      <sz val="10"/>
      <name val="CG Omeg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G Omega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name val="CG Omega"/>
    </font>
    <font>
      <sz val="8"/>
      <name val="CG Omega"/>
    </font>
    <font>
      <sz val="11"/>
      <color theme="1"/>
      <name val="Calibri"/>
      <family val="2"/>
      <scheme val="minor"/>
    </font>
    <font>
      <b/>
      <sz val="10"/>
      <color theme="9" tint="-0.249977111117893"/>
      <name val="Arial"/>
      <family val="2"/>
    </font>
    <font>
      <u/>
      <sz val="10"/>
      <color indexed="12"/>
      <name val="CG Omega"/>
      <family val="2"/>
    </font>
    <font>
      <u/>
      <sz val="10"/>
      <color indexed="12"/>
      <name val="Arial"/>
      <family val="2"/>
    </font>
    <font>
      <b/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0" fontId="15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321">
    <xf numFmtId="0" fontId="0" fillId="0" borderId="0" xfId="0"/>
    <xf numFmtId="0" fontId="6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/>
    <xf numFmtId="0" fontId="6" fillId="0" borderId="0" xfId="0" applyFont="1" applyFill="1" applyBorder="1"/>
    <xf numFmtId="0" fontId="7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41" fontId="8" fillId="0" borderId="0" xfId="0" applyNumberFormat="1" applyFont="1" applyFill="1" applyAlignment="1">
      <alignment horizontal="center"/>
    </xf>
    <xf numFmtId="0" fontId="9" fillId="0" borderId="0" xfId="0" applyFont="1" applyFill="1"/>
    <xf numFmtId="0" fontId="9" fillId="0" borderId="1" xfId="0" applyFont="1" applyFill="1" applyBorder="1"/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Alignment="1">
      <alignment horizontal="left"/>
    </xf>
    <xf numFmtId="166" fontId="6" fillId="0" borderId="0" xfId="0" applyNumberFormat="1" applyFont="1" applyFill="1"/>
    <xf numFmtId="0" fontId="6" fillId="0" borderId="2" xfId="3" applyFont="1" applyFill="1" applyBorder="1" applyAlignment="1">
      <alignment horizontal="center" vertical="center"/>
    </xf>
    <xf numFmtId="0" fontId="6" fillId="0" borderId="0" xfId="3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/>
    <xf numFmtId="0" fontId="6" fillId="0" borderId="0" xfId="5" applyFont="1" applyFill="1" applyBorder="1"/>
    <xf numFmtId="0" fontId="9" fillId="0" borderId="1" xfId="5" applyFont="1" applyFill="1" applyBorder="1"/>
    <xf numFmtId="0" fontId="6" fillId="0" borderId="0" xfId="5" applyFont="1" applyFill="1"/>
    <xf numFmtId="0" fontId="6" fillId="0" borderId="2" xfId="5" applyFont="1" applyFill="1" applyBorder="1"/>
    <xf numFmtId="166" fontId="7" fillId="0" borderId="0" xfId="5" applyNumberFormat="1" applyFont="1" applyFill="1"/>
    <xf numFmtId="164" fontId="6" fillId="0" borderId="0" xfId="5" applyNumberFormat="1" applyFont="1" applyFill="1" applyBorder="1" applyAlignment="1">
      <alignment horizontal="left"/>
    </xf>
    <xf numFmtId="166" fontId="6" fillId="0" borderId="0" xfId="5" applyNumberFormat="1" applyFont="1" applyFill="1"/>
    <xf numFmtId="0" fontId="6" fillId="0" borderId="1" xfId="5" applyFont="1" applyFill="1" applyBorder="1"/>
    <xf numFmtId="0" fontId="8" fillId="0" borderId="0" xfId="5" applyFont="1" applyFill="1" applyBorder="1"/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5" applyFont="1" applyFill="1" applyBorder="1" applyAlignment="1"/>
    <xf numFmtId="0" fontId="5" fillId="0" borderId="0" xfId="5" applyFont="1" applyFill="1" applyAlignment="1">
      <alignment horizontal="center"/>
    </xf>
    <xf numFmtId="0" fontId="5" fillId="0" borderId="0" xfId="5" applyFont="1" applyFill="1" applyAlignment="1">
      <alignment horizontal="center" wrapText="1"/>
    </xf>
    <xf numFmtId="0" fontId="6" fillId="0" borderId="0" xfId="3" applyNumberFormat="1" applyFont="1" applyFill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9" fillId="0" borderId="0" xfId="5" applyFont="1" applyFill="1" applyBorder="1"/>
    <xf numFmtId="0" fontId="6" fillId="0" borderId="0" xfId="3" applyFont="1" applyFill="1" applyBorder="1" applyAlignment="1">
      <alignment horizontal="center" vertical="center"/>
    </xf>
    <xf numFmtId="0" fontId="9" fillId="0" borderId="0" xfId="0" applyFont="1" applyFill="1" applyBorder="1"/>
    <xf numFmtId="165" fontId="7" fillId="0" borderId="0" xfId="1" applyNumberFormat="1" applyFont="1" applyFill="1"/>
    <xf numFmtId="165" fontId="6" fillId="0" borderId="0" xfId="1" applyNumberFormat="1" applyFont="1" applyFill="1"/>
    <xf numFmtId="0" fontId="13" fillId="0" borderId="0" xfId="0" applyFont="1" applyFill="1"/>
    <xf numFmtId="0" fontId="7" fillId="0" borderId="2" xfId="0" applyFont="1" applyFill="1" applyBorder="1" applyAlignment="1">
      <alignment horizontal="left"/>
    </xf>
    <xf numFmtId="165" fontId="7" fillId="2" borderId="0" xfId="1" applyNumberFormat="1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/>
    <xf numFmtId="0" fontId="6" fillId="2" borderId="0" xfId="0" applyFont="1" applyFill="1"/>
    <xf numFmtId="0" fontId="6" fillId="2" borderId="0" xfId="0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horizontal="left"/>
    </xf>
    <xf numFmtId="166" fontId="6" fillId="2" borderId="0" xfId="0" applyNumberFormat="1" applyFont="1" applyFill="1"/>
    <xf numFmtId="0" fontId="8" fillId="2" borderId="0" xfId="0" applyFont="1" applyFill="1"/>
    <xf numFmtId="165" fontId="6" fillId="2" borderId="0" xfId="1" applyNumberFormat="1" applyFont="1" applyFill="1"/>
    <xf numFmtId="167" fontId="6" fillId="2" borderId="0" xfId="0" applyNumberFormat="1" applyFont="1" applyFill="1"/>
    <xf numFmtId="0" fontId="6" fillId="2" borderId="0" xfId="0" applyFont="1" applyFill="1" applyAlignment="1"/>
    <xf numFmtId="0" fontId="6" fillId="2" borderId="1" xfId="0" applyFont="1" applyFill="1" applyBorder="1"/>
    <xf numFmtId="166" fontId="7" fillId="2" borderId="0" xfId="0" applyNumberFormat="1" applyFont="1" applyFill="1"/>
    <xf numFmtId="0" fontId="6" fillId="2" borderId="2" xfId="0" applyFont="1" applyFill="1" applyBorder="1"/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11" fillId="2" borderId="0" xfId="0" quotePrefix="1" applyFont="1" applyFill="1" applyAlignment="1">
      <alignment horizontal="center"/>
    </xf>
    <xf numFmtId="166" fontId="8" fillId="2" borderId="0" xfId="0" applyNumberFormat="1" applyFont="1" applyFill="1"/>
    <xf numFmtId="41" fontId="8" fillId="2" borderId="0" xfId="0" applyNumberFormat="1" applyFont="1" applyFill="1" applyAlignment="1">
      <alignment horizontal="center"/>
    </xf>
    <xf numFmtId="0" fontId="6" fillId="2" borderId="0" xfId="0" applyFont="1" applyFill="1" applyBorder="1" applyAlignment="1">
      <alignment horizontal="left"/>
    </xf>
    <xf numFmtId="166" fontId="6" fillId="2" borderId="0" xfId="0" applyNumberFormat="1" applyFont="1" applyFill="1" applyBorder="1"/>
    <xf numFmtId="0" fontId="9" fillId="2" borderId="0" xfId="0" applyFont="1" applyFill="1" applyAlignment="1">
      <alignment horizontal="center"/>
    </xf>
    <xf numFmtId="0" fontId="9" fillId="2" borderId="1" xfId="0" applyFont="1" applyFill="1" applyBorder="1"/>
    <xf numFmtId="0" fontId="9" fillId="2" borderId="0" xfId="0" applyFont="1" applyFill="1"/>
    <xf numFmtId="0" fontId="6" fillId="2" borderId="0" xfId="6" applyFont="1" applyFill="1" applyAlignment="1"/>
    <xf numFmtId="0" fontId="6" fillId="2" borderId="2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6" fillId="2" borderId="2" xfId="5" applyFont="1" applyFill="1" applyBorder="1"/>
    <xf numFmtId="0" fontId="6" fillId="2" borderId="0" xfId="5" applyFont="1" applyFill="1" applyBorder="1"/>
    <xf numFmtId="0" fontId="6" fillId="2" borderId="2" xfId="3" applyFont="1" applyFill="1" applyBorder="1" applyAlignment="1">
      <alignment horizontal="center" vertical="center"/>
    </xf>
    <xf numFmtId="0" fontId="6" fillId="2" borderId="0" xfId="3" applyFont="1" applyFill="1" applyBorder="1" applyAlignment="1">
      <alignment horizontal="center" vertical="center"/>
    </xf>
    <xf numFmtId="0" fontId="7" fillId="2" borderId="0" xfId="0" applyFont="1" applyFill="1" applyBorder="1"/>
    <xf numFmtId="0" fontId="7" fillId="2" borderId="0" xfId="0" applyFont="1" applyFill="1" applyBorder="1" applyAlignment="1"/>
    <xf numFmtId="167" fontId="7" fillId="2" borderId="0" xfId="0" applyNumberFormat="1" applyFont="1" applyFill="1" applyBorder="1" applyAlignment="1">
      <alignment horizontal="left"/>
    </xf>
    <xf numFmtId="165" fontId="7" fillId="2" borderId="0" xfId="1" applyNumberFormat="1" applyFont="1" applyFill="1" applyBorder="1" applyAlignment="1">
      <alignment horizontal="left"/>
    </xf>
    <xf numFmtId="167" fontId="6" fillId="2" borderId="0" xfId="0" applyNumberFormat="1" applyFont="1" applyFill="1" applyBorder="1" applyAlignment="1">
      <alignment horizontal="left"/>
    </xf>
    <xf numFmtId="165" fontId="6" fillId="2" borderId="0" xfId="1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168" fontId="11" fillId="2" borderId="0" xfId="0" quotePrefix="1" applyNumberFormat="1" applyFont="1" applyFill="1" applyBorder="1" applyAlignment="1">
      <alignment horizontal="center"/>
    </xf>
    <xf numFmtId="0" fontId="8" fillId="2" borderId="0" xfId="0" applyFont="1" applyFill="1" applyBorder="1" applyAlignment="1"/>
    <xf numFmtId="0" fontId="8" fillId="2" borderId="0" xfId="0" applyFont="1" applyFill="1" applyBorder="1"/>
    <xf numFmtId="41" fontId="8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167" fontId="16" fillId="2" borderId="0" xfId="0" applyNumberFormat="1" applyFont="1" applyFill="1" applyBorder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0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/>
    <xf numFmtId="165" fontId="4" fillId="2" borderId="0" xfId="1" applyNumberFormat="1" applyFont="1" applyFill="1"/>
    <xf numFmtId="0" fontId="4" fillId="2" borderId="1" xfId="0" applyFont="1" applyFill="1" applyBorder="1"/>
    <xf numFmtId="0" fontId="4" fillId="2" borderId="2" xfId="0" applyFont="1" applyFill="1" applyBorder="1" applyAlignment="1">
      <alignment horizontal="left"/>
    </xf>
    <xf numFmtId="164" fontId="4" fillId="2" borderId="0" xfId="0" applyNumberFormat="1" applyFont="1" applyFill="1" applyAlignment="1">
      <alignment horizontal="left"/>
    </xf>
    <xf numFmtId="166" fontId="4" fillId="2" borderId="0" xfId="0" applyNumberFormat="1" applyFont="1" applyFill="1" applyBorder="1"/>
    <xf numFmtId="0" fontId="4" fillId="2" borderId="0" xfId="6" applyFont="1" applyFill="1" applyAlignment="1"/>
    <xf numFmtId="0" fontId="4" fillId="2" borderId="1" xfId="0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left"/>
    </xf>
    <xf numFmtId="165" fontId="4" fillId="0" borderId="0" xfId="1" applyNumberFormat="1" applyFont="1" applyFill="1"/>
    <xf numFmtId="165" fontId="4" fillId="0" borderId="0" xfId="1" applyNumberFormat="1" applyFont="1" applyFill="1" applyAlignment="1">
      <alignment horizontal="right"/>
    </xf>
    <xf numFmtId="166" fontId="7" fillId="0" borderId="0" xfId="5" applyNumberFormat="1" applyFont="1" applyFill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/>
    <xf numFmtId="0" fontId="4" fillId="0" borderId="0" xfId="0" applyFont="1" applyFill="1"/>
    <xf numFmtId="0" fontId="8" fillId="0" borderId="0" xfId="0" applyFont="1" applyFill="1" applyAlignment="1"/>
    <xf numFmtId="0" fontId="6" fillId="0" borderId="0" xfId="0" applyFont="1" applyFill="1" applyAlignment="1">
      <alignment horizontal="left"/>
    </xf>
    <xf numFmtId="0" fontId="11" fillId="0" borderId="0" xfId="0" quotePrefix="1" applyFont="1" applyFill="1" applyAlignment="1">
      <alignment horizontal="right"/>
    </xf>
    <xf numFmtId="166" fontId="8" fillId="0" borderId="0" xfId="0" applyNumberFormat="1" applyFont="1" applyFill="1" applyAlignment="1">
      <alignment horizontal="right"/>
    </xf>
    <xf numFmtId="41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7" fillId="0" borderId="0" xfId="0" applyFont="1"/>
    <xf numFmtId="0" fontId="4" fillId="0" borderId="0" xfId="0" applyFont="1"/>
    <xf numFmtId="0" fontId="18" fillId="0" borderId="0" xfId="9" applyFont="1" applyAlignment="1" applyProtection="1"/>
    <xf numFmtId="0" fontId="4" fillId="0" borderId="0" xfId="0" applyFont="1" applyAlignment="1"/>
    <xf numFmtId="0" fontId="4" fillId="0" borderId="0" xfId="0" applyFont="1" applyFill="1" applyAlignment="1"/>
    <xf numFmtId="166" fontId="4" fillId="2" borderId="0" xfId="0" applyNumberFormat="1" applyFont="1" applyFill="1"/>
    <xf numFmtId="0" fontId="4" fillId="2" borderId="0" xfId="0" applyFont="1" applyFill="1" applyAlignment="1"/>
    <xf numFmtId="0" fontId="8" fillId="2" borderId="0" xfId="0" applyFont="1" applyFill="1" applyAlignment="1"/>
    <xf numFmtId="0" fontId="4" fillId="2" borderId="2" xfId="5" applyFont="1" applyFill="1" applyBorder="1"/>
    <xf numFmtId="0" fontId="4" fillId="2" borderId="0" xfId="5" applyFont="1" applyFill="1" applyBorder="1"/>
    <xf numFmtId="0" fontId="4" fillId="2" borderId="2" xfId="3" applyFont="1" applyFill="1" applyBorder="1" applyAlignment="1">
      <alignment horizontal="center" vertical="center"/>
    </xf>
    <xf numFmtId="0" fontId="4" fillId="2" borderId="0" xfId="3" applyFont="1" applyFill="1" applyBorder="1" applyAlignment="1">
      <alignment horizontal="center" vertical="center"/>
    </xf>
    <xf numFmtId="167" fontId="4" fillId="2" borderId="0" xfId="0" applyNumberFormat="1" applyFont="1" applyFill="1" applyBorder="1" applyAlignment="1">
      <alignment horizontal="left"/>
    </xf>
    <xf numFmtId="167" fontId="4" fillId="2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8" fillId="2" borderId="0" xfId="0" applyFont="1" applyFill="1" applyBorder="1" applyAlignment="1">
      <alignment horizontal="left"/>
    </xf>
    <xf numFmtId="0" fontId="4" fillId="2" borderId="0" xfId="5" applyFont="1" applyFill="1" applyBorder="1" applyAlignment="1">
      <alignment horizontal="center" vertical="center"/>
    </xf>
    <xf numFmtId="0" fontId="6" fillId="2" borderId="0" xfId="0" applyFont="1" applyFill="1" applyAlignment="1"/>
    <xf numFmtId="0" fontId="4" fillId="2" borderId="0" xfId="0" applyFont="1" applyFill="1" applyAlignment="1"/>
    <xf numFmtId="0" fontId="8" fillId="2" borderId="0" xfId="0" applyFont="1" applyFill="1" applyAlignment="1"/>
    <xf numFmtId="0" fontId="18" fillId="0" borderId="0" xfId="9" applyFont="1" applyFill="1" applyAlignment="1" applyProtection="1">
      <alignment horizontal="center"/>
    </xf>
    <xf numFmtId="3" fontId="6" fillId="2" borderId="0" xfId="0" applyNumberFormat="1" applyFont="1" applyFill="1"/>
    <xf numFmtId="49" fontId="4" fillId="2" borderId="0" xfId="0" applyNumberFormat="1" applyFont="1" applyFill="1"/>
    <xf numFmtId="0" fontId="4" fillId="2" borderId="0" xfId="0" applyFont="1" applyFill="1" applyAlignment="1"/>
    <xf numFmtId="0" fontId="6" fillId="2" borderId="1" xfId="0" applyFont="1" applyFill="1" applyBorder="1" applyAlignment="1"/>
    <xf numFmtId="0" fontId="6" fillId="2" borderId="2" xfId="0" applyFont="1" applyFill="1" applyBorder="1" applyAlignment="1"/>
    <xf numFmtId="0" fontId="4" fillId="0" borderId="0" xfId="6" applyFont="1" applyFill="1" applyAlignment="1"/>
    <xf numFmtId="167" fontId="7" fillId="2" borderId="0" xfId="0" applyNumberFormat="1" applyFont="1" applyFill="1" applyBorder="1"/>
    <xf numFmtId="167" fontId="4" fillId="2" borderId="0" xfId="0" applyNumberFormat="1" applyFont="1" applyFill="1" applyBorder="1"/>
    <xf numFmtId="167" fontId="8" fillId="2" borderId="0" xfId="0" applyNumberFormat="1" applyFont="1" applyFill="1" applyBorder="1"/>
    <xf numFmtId="166" fontId="6" fillId="2" borderId="2" xfId="0" applyNumberFormat="1" applyFont="1" applyFill="1" applyBorder="1"/>
    <xf numFmtId="0" fontId="8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left"/>
    </xf>
    <xf numFmtId="0" fontId="6" fillId="2" borderId="0" xfId="0" applyFont="1" applyFill="1" applyAlignment="1"/>
    <xf numFmtId="0" fontId="4" fillId="2" borderId="0" xfId="0" applyFont="1" applyFill="1" applyAlignment="1"/>
    <xf numFmtId="0" fontId="8" fillId="2" borderId="0" xfId="0" applyFont="1" applyFill="1" applyAlignment="1"/>
    <xf numFmtId="0" fontId="6" fillId="2" borderId="0" xfId="0" applyFont="1" applyFill="1" applyAlignment="1">
      <alignment horizontal="center"/>
    </xf>
    <xf numFmtId="0" fontId="9" fillId="2" borderId="1" xfId="5" applyFont="1" applyFill="1" applyBorder="1"/>
    <xf numFmtId="0" fontId="6" fillId="2" borderId="0" xfId="5" applyFont="1" applyFill="1"/>
    <xf numFmtId="0" fontId="4" fillId="2" borderId="0" xfId="5" applyFont="1" applyFill="1"/>
    <xf numFmtId="0" fontId="4" fillId="2" borderId="0" xfId="3" applyFont="1" applyFill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166" fontId="7" fillId="2" borderId="0" xfId="5" applyNumberFormat="1" applyFont="1" applyFill="1"/>
    <xf numFmtId="0" fontId="6" fillId="2" borderId="0" xfId="7" applyFont="1" applyFill="1" applyBorder="1"/>
    <xf numFmtId="166" fontId="4" fillId="2" borderId="0" xfId="5" applyNumberFormat="1" applyFont="1" applyFill="1"/>
    <xf numFmtId="0" fontId="4" fillId="2" borderId="0" xfId="7" applyFont="1" applyFill="1" applyBorder="1"/>
    <xf numFmtId="0" fontId="7" fillId="2" borderId="0" xfId="7" applyFont="1" applyFill="1" applyBorder="1" applyAlignment="1"/>
    <xf numFmtId="0" fontId="6" fillId="2" borderId="0" xfId="7" applyFont="1" applyFill="1" applyBorder="1" applyAlignment="1"/>
    <xf numFmtId="0" fontId="4" fillId="2" borderId="0" xfId="4" applyFont="1" applyFill="1"/>
    <xf numFmtId="0" fontId="4" fillId="2" borderId="0" xfId="7" applyFont="1" applyFill="1" applyBorder="1" applyAlignment="1"/>
    <xf numFmtId="165" fontId="4" fillId="2" borderId="0" xfId="1" applyNumberFormat="1" applyFont="1" applyFill="1" applyAlignment="1">
      <alignment horizontal="right"/>
    </xf>
    <xf numFmtId="0" fontId="6" fillId="2" borderId="1" xfId="5" applyFont="1" applyFill="1" applyBorder="1"/>
    <xf numFmtId="0" fontId="4" fillId="2" borderId="1" xfId="5" applyFont="1" applyFill="1" applyBorder="1"/>
    <xf numFmtId="0" fontId="8" fillId="2" borderId="0" xfId="5" applyFont="1" applyFill="1" applyBorder="1"/>
    <xf numFmtId="0" fontId="8" fillId="2" borderId="0" xfId="5" applyFont="1" applyFill="1" applyBorder="1" applyAlignment="1">
      <alignment horizontal="right"/>
    </xf>
    <xf numFmtId="0" fontId="11" fillId="2" borderId="0" xfId="0" quotePrefix="1" applyFont="1" applyFill="1" applyAlignment="1">
      <alignment horizontal="center" vertical="center"/>
    </xf>
    <xf numFmtId="0" fontId="8" fillId="2" borderId="0" xfId="5" applyFont="1" applyFill="1" applyBorder="1" applyAlignment="1"/>
    <xf numFmtId="0" fontId="3" fillId="2" borderId="0" xfId="0" applyFont="1" applyFill="1"/>
    <xf numFmtId="166" fontId="8" fillId="2" borderId="0" xfId="5" applyNumberFormat="1" applyFont="1" applyFill="1" applyBorder="1"/>
    <xf numFmtId="41" fontId="8" fillId="2" borderId="0" xfId="5" applyNumberFormat="1" applyFont="1" applyFill="1" applyBorder="1" applyAlignment="1">
      <alignment horizontal="center"/>
    </xf>
    <xf numFmtId="0" fontId="13" fillId="2" borderId="0" xfId="0" applyFont="1" applyFill="1"/>
    <xf numFmtId="166" fontId="3" fillId="2" borderId="0" xfId="0" applyNumberFormat="1" applyFont="1" applyFill="1"/>
    <xf numFmtId="164" fontId="7" fillId="2" borderId="0" xfId="0" applyNumberFormat="1" applyFont="1" applyFill="1" applyAlignment="1">
      <alignment horizontal="left"/>
    </xf>
    <xf numFmtId="0" fontId="8" fillId="2" borderId="0" xfId="8" applyFont="1" applyFill="1" applyAlignment="1">
      <alignment horizontal="right"/>
    </xf>
    <xf numFmtId="0" fontId="8" fillId="2" borderId="0" xfId="8" applyFont="1" applyFill="1"/>
    <xf numFmtId="0" fontId="18" fillId="2" borderId="0" xfId="9" applyFont="1" applyFill="1" applyAlignment="1" applyProtection="1">
      <alignment horizont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left"/>
    </xf>
    <xf numFmtId="166" fontId="7" fillId="2" borderId="2" xfId="0" applyNumberFormat="1" applyFont="1" applyFill="1" applyBorder="1"/>
    <xf numFmtId="164" fontId="6" fillId="2" borderId="2" xfId="0" applyNumberFormat="1" applyFont="1" applyFill="1" applyBorder="1" applyAlignment="1">
      <alignment horizontal="left"/>
    </xf>
    <xf numFmtId="166" fontId="7" fillId="2" borderId="0" xfId="0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left"/>
    </xf>
    <xf numFmtId="166" fontId="6" fillId="2" borderId="0" xfId="0" applyNumberFormat="1" applyFont="1" applyFill="1" applyBorder="1" applyAlignment="1">
      <alignment horizontal="center"/>
    </xf>
    <xf numFmtId="166" fontId="6" fillId="2" borderId="0" xfId="0" applyNumberFormat="1" applyFont="1" applyFill="1" applyAlignment="1">
      <alignment horizontal="left"/>
    </xf>
    <xf numFmtId="167" fontId="6" fillId="2" borderId="0" xfId="0" applyNumberFormat="1" applyFont="1" applyFill="1" applyAlignment="1">
      <alignment horizontal="center"/>
    </xf>
    <xf numFmtId="166" fontId="7" fillId="2" borderId="0" xfId="0" applyNumberFormat="1" applyFont="1" applyFill="1" applyBorder="1" applyAlignment="1">
      <alignment horizontal="center"/>
    </xf>
    <xf numFmtId="166" fontId="6" fillId="2" borderId="0" xfId="0" applyNumberFormat="1" applyFont="1" applyFill="1" applyBorder="1" applyAlignment="1"/>
    <xf numFmtId="0" fontId="6" fillId="2" borderId="0" xfId="5" applyFont="1" applyFill="1" applyAlignment="1">
      <alignment horizontal="center" vertical="center"/>
    </xf>
    <xf numFmtId="0" fontId="7" fillId="2" borderId="0" xfId="5" applyFont="1" applyFill="1" applyAlignment="1">
      <alignment horizontal="center"/>
    </xf>
    <xf numFmtId="0" fontId="6" fillId="2" borderId="0" xfId="3" applyNumberFormat="1" applyFont="1" applyFill="1" applyAlignment="1">
      <alignment horizontal="center" vertical="center" wrapText="1"/>
    </xf>
    <xf numFmtId="0" fontId="6" fillId="2" borderId="0" xfId="3" applyFont="1" applyFill="1" applyAlignment="1">
      <alignment horizontal="center" vertical="center" wrapText="1"/>
    </xf>
    <xf numFmtId="0" fontId="4" fillId="2" borderId="0" xfId="5" applyFont="1" applyFill="1" applyAlignment="1">
      <alignment horizontal="center" vertical="center"/>
    </xf>
    <xf numFmtId="0" fontId="4" fillId="2" borderId="0" xfId="0" applyFont="1" applyFill="1" applyAlignment="1"/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/>
    <xf numFmtId="0" fontId="6" fillId="2" borderId="0" xfId="0" applyNumberFormat="1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0" xfId="5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 vertical="center"/>
    </xf>
    <xf numFmtId="0" fontId="4" fillId="2" borderId="0" xfId="3" applyNumberFormat="1" applyFont="1" applyFill="1" applyBorder="1" applyAlignment="1">
      <alignment horizontal="center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Alignment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right"/>
    </xf>
    <xf numFmtId="166" fontId="7" fillId="2" borderId="0" xfId="5" applyNumberFormat="1" applyFont="1" applyFill="1" applyAlignment="1">
      <alignment horizontal="right"/>
    </xf>
    <xf numFmtId="0" fontId="0" fillId="2" borderId="0" xfId="0" applyFill="1"/>
    <xf numFmtId="0" fontId="9" fillId="2" borderId="0" xfId="0" applyFont="1" applyFill="1" applyBorder="1"/>
    <xf numFmtId="0" fontId="11" fillId="2" borderId="0" xfId="0" quotePrefix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41" fontId="8" fillId="2" borderId="0" xfId="0" applyNumberFormat="1" applyFont="1" applyFill="1" applyAlignment="1">
      <alignment horizontal="right"/>
    </xf>
    <xf numFmtId="166" fontId="7" fillId="2" borderId="0" xfId="0" applyNumberFormat="1" applyFont="1" applyFill="1" applyBorder="1"/>
    <xf numFmtId="0" fontId="4" fillId="2" borderId="0" xfId="6" applyFont="1" applyFill="1" applyBorder="1" applyAlignment="1"/>
    <xf numFmtId="166" fontId="6" fillId="2" borderId="0" xfId="0" applyNumberFormat="1" applyFont="1" applyFill="1" applyBorder="1" applyAlignment="1">
      <alignment horizontal="left"/>
    </xf>
    <xf numFmtId="164" fontId="6" fillId="2" borderId="2" xfId="0" applyNumberFormat="1" applyFont="1" applyFill="1" applyBorder="1" applyAlignment="1">
      <alignment horizontal="center"/>
    </xf>
    <xf numFmtId="166" fontId="6" fillId="2" borderId="2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 applyAlignment="1"/>
    <xf numFmtId="166" fontId="7" fillId="2" borderId="0" xfId="0" applyNumberFormat="1" applyFont="1" applyFill="1" applyAlignment="1">
      <alignment horizontal="center" vertical="center"/>
    </xf>
    <xf numFmtId="167" fontId="6" fillId="2" borderId="0" xfId="0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horizontal="center" vertical="center"/>
    </xf>
    <xf numFmtId="165" fontId="7" fillId="2" borderId="0" xfId="1" applyNumberFormat="1" applyFont="1" applyFill="1" applyAlignment="1">
      <alignment horizontal="right"/>
    </xf>
    <xf numFmtId="166" fontId="4" fillId="2" borderId="0" xfId="5" applyNumberFormat="1" applyFont="1" applyFill="1" applyAlignment="1">
      <alignment horizontal="right"/>
    </xf>
    <xf numFmtId="165" fontId="6" fillId="2" borderId="0" xfId="1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center"/>
    </xf>
    <xf numFmtId="0" fontId="6" fillId="2" borderId="0" xfId="7" applyFont="1" applyFill="1" applyBorder="1" applyAlignment="1"/>
    <xf numFmtId="0" fontId="7" fillId="2" borderId="0" xfId="7" applyFont="1" applyFill="1" applyBorder="1" applyAlignment="1"/>
    <xf numFmtId="167" fontId="4" fillId="2" borderId="0" xfId="0" applyNumberFormat="1" applyFont="1" applyFill="1" applyAlignment="1">
      <alignment horizontal="right"/>
    </xf>
    <xf numFmtId="0" fontId="18" fillId="0" borderId="0" xfId="9" applyFont="1" applyAlignment="1" applyProtection="1"/>
    <xf numFmtId="0" fontId="5" fillId="0" borderId="0" xfId="5" applyFont="1" applyFill="1" applyAlignment="1">
      <alignment horizontal="center"/>
    </xf>
    <xf numFmtId="0" fontId="7" fillId="0" borderId="0" xfId="5" applyFont="1" applyFill="1" applyAlignment="1">
      <alignment horizontal="center"/>
    </xf>
    <xf numFmtId="0" fontId="6" fillId="2" borderId="0" xfId="5" applyFont="1" applyFill="1" applyAlignment="1">
      <alignment horizontal="center" vertical="center"/>
    </xf>
    <xf numFmtId="0" fontId="6" fillId="0" borderId="0" xfId="3" applyNumberFormat="1" applyFont="1" applyFill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5" fillId="0" borderId="0" xfId="5" applyFont="1" applyFill="1" applyAlignment="1">
      <alignment horizontal="center" wrapText="1"/>
    </xf>
    <xf numFmtId="0" fontId="7" fillId="2" borderId="0" xfId="5" applyFont="1" applyFill="1" applyAlignment="1">
      <alignment horizontal="center"/>
    </xf>
    <xf numFmtId="0" fontId="6" fillId="2" borderId="0" xfId="3" applyNumberFormat="1" applyFont="1" applyFill="1" applyAlignment="1">
      <alignment horizontal="center" vertical="center" wrapText="1"/>
    </xf>
    <xf numFmtId="0" fontId="6" fillId="2" borderId="0" xfId="5" applyFont="1" applyFill="1" applyAlignment="1">
      <alignment horizontal="left" vertical="center" wrapText="1"/>
    </xf>
    <xf numFmtId="0" fontId="6" fillId="2" borderId="0" xfId="7" applyFont="1" applyFill="1" applyBorder="1" applyAlignment="1"/>
    <xf numFmtId="0" fontId="6" fillId="2" borderId="0" xfId="7" applyFont="1" applyFill="1" applyBorder="1" applyAlignment="1">
      <alignment horizontal="left"/>
    </xf>
    <xf numFmtId="0" fontId="4" fillId="2" borderId="0" xfId="3" applyFont="1" applyFill="1" applyAlignment="1">
      <alignment horizontal="center" vertical="center" wrapText="1"/>
    </xf>
    <xf numFmtId="0" fontId="6" fillId="2" borderId="0" xfId="3" applyFont="1" applyFill="1" applyAlignment="1">
      <alignment horizontal="center" vertical="center" wrapText="1"/>
    </xf>
    <xf numFmtId="0" fontId="4" fillId="2" borderId="0" xfId="5" applyFont="1" applyFill="1" applyAlignment="1">
      <alignment horizontal="center" vertical="center"/>
    </xf>
    <xf numFmtId="0" fontId="7" fillId="2" borderId="0" xfId="7" applyFont="1" applyFill="1" applyBorder="1" applyAlignment="1"/>
    <xf numFmtId="0" fontId="4" fillId="2" borderId="0" xfId="7" applyFont="1" applyFill="1" applyBorder="1" applyAlignment="1"/>
    <xf numFmtId="0" fontId="8" fillId="2" borderId="0" xfId="0" applyFont="1" applyFill="1" applyAlignment="1">
      <alignment horizontal="left"/>
    </xf>
    <xf numFmtId="0" fontId="7" fillId="2" borderId="0" xfId="0" applyFont="1" applyFill="1" applyAlignment="1"/>
    <xf numFmtId="0" fontId="4" fillId="2" borderId="0" xfId="0" applyFont="1" applyFill="1" applyAlignment="1"/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2" borderId="0" xfId="0" applyFont="1" applyFill="1" applyAlignment="1"/>
    <xf numFmtId="0" fontId="6" fillId="2" borderId="0" xfId="0" applyNumberFormat="1" applyFont="1" applyFill="1" applyAlignment="1">
      <alignment horizontal="center" vertical="center" wrapText="1"/>
    </xf>
    <xf numFmtId="166" fontId="7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2" borderId="0" xfId="5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 vertical="center"/>
    </xf>
    <xf numFmtId="0" fontId="4" fillId="2" borderId="0" xfId="3" applyNumberFormat="1" applyFont="1" applyFill="1" applyBorder="1" applyAlignment="1">
      <alignment horizontal="center" vertical="center" wrapText="1"/>
    </xf>
    <xf numFmtId="0" fontId="6" fillId="2" borderId="0" xfId="3" applyNumberFormat="1" applyFont="1" applyFill="1" applyBorder="1" applyAlignment="1">
      <alignment horizontal="center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6" fillId="2" borderId="0" xfId="3" applyFont="1" applyFill="1" applyBorder="1" applyAlignment="1">
      <alignment horizontal="center" vertical="center" wrapText="1"/>
    </xf>
    <xf numFmtId="0" fontId="6" fillId="2" borderId="0" xfId="0" applyFont="1" applyFill="1" applyBorder="1" applyAlignment="1"/>
    <xf numFmtId="0" fontId="7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8" fillId="2" borderId="0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vertical="center" wrapText="1"/>
    </xf>
    <xf numFmtId="0" fontId="8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2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/>
    <xf numFmtId="0" fontId="5" fillId="2" borderId="0" xfId="0" applyFont="1" applyFill="1" applyAlignment="1">
      <alignment horizontal="center" wrapText="1"/>
    </xf>
    <xf numFmtId="0" fontId="8" fillId="0" borderId="0" xfId="0" applyFont="1" applyFill="1" applyAlignment="1"/>
    <xf numFmtId="0" fontId="9" fillId="2" borderId="1" xfId="0" applyFont="1" applyFill="1" applyBorder="1" applyAlignment="1">
      <alignment horizontal="center"/>
    </xf>
  </cellXfs>
  <cellStyles count="12">
    <cellStyle name="Comma" xfId="1" builtinId="3"/>
    <cellStyle name="Hyperlink" xfId="9" builtinId="8"/>
    <cellStyle name="Normal" xfId="0" builtinId="0"/>
    <cellStyle name="Normal 2" xfId="2" xr:uid="{00000000-0005-0000-0000-000003000000}"/>
    <cellStyle name="Normal 3" xfId="10" xr:uid="{00000000-0005-0000-0000-000004000000}"/>
    <cellStyle name="Normal 4" xfId="11" xr:uid="{00000000-0005-0000-0000-000005000000}"/>
    <cellStyle name="Normal_Fron_nte Serie04" xfId="3" xr:uid="{00000000-0005-0000-0000-000006000000}"/>
    <cellStyle name="Normal_Hoja1" xfId="4" xr:uid="{00000000-0005-0000-0000-000007000000}"/>
    <cellStyle name="Normal_Hoja1_1" xfId="5" xr:uid="{00000000-0005-0000-0000-000008000000}"/>
    <cellStyle name="Normal_Sur_060905" xfId="6" xr:uid="{00000000-0005-0000-0000-000009000000}"/>
    <cellStyle name="Normal_SUR_2004(150606)" xfId="7" xr:uid="{00000000-0005-0000-0000-00000A000000}"/>
    <cellStyle name="Normal_TJ_EUS18 REG_RES 2Periodos" xfId="8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showGridLines="0" tabSelected="1" zoomScaleNormal="100" workbookViewId="0"/>
  </sheetViews>
  <sheetFormatPr defaultColWidth="11.42578125" defaultRowHeight="12.75"/>
  <cols>
    <col min="1" max="16384" width="11.42578125" style="128"/>
  </cols>
  <sheetData>
    <row r="1" spans="1:9">
      <c r="A1" s="127" t="s">
        <v>189</v>
      </c>
    </row>
    <row r="3" spans="1:9">
      <c r="A3" s="127" t="s">
        <v>167</v>
      </c>
    </row>
    <row r="4" spans="1:9">
      <c r="A4" s="128" t="s">
        <v>168</v>
      </c>
    </row>
    <row r="5" spans="1:9">
      <c r="A5" s="128" t="s">
        <v>167</v>
      </c>
    </row>
    <row r="6" spans="1:9">
      <c r="B6" s="252" t="s">
        <v>190</v>
      </c>
      <c r="C6" s="252"/>
      <c r="D6" s="252"/>
      <c r="E6" s="252"/>
      <c r="F6" s="252"/>
      <c r="G6" s="252"/>
      <c r="H6" s="252"/>
      <c r="I6" s="252"/>
    </row>
    <row r="7" spans="1:9">
      <c r="A7" s="128" t="s">
        <v>169</v>
      </c>
      <c r="B7" s="129"/>
      <c r="C7" s="130"/>
      <c r="D7" s="130"/>
      <c r="E7" s="130"/>
      <c r="F7" s="130"/>
      <c r="G7" s="130"/>
      <c r="H7" s="130"/>
      <c r="I7" s="130"/>
    </row>
    <row r="8" spans="1:9">
      <c r="B8" s="252" t="s">
        <v>191</v>
      </c>
      <c r="C8" s="252"/>
      <c r="D8" s="252"/>
      <c r="E8" s="252"/>
      <c r="F8" s="252"/>
      <c r="G8" s="252"/>
      <c r="H8" s="252"/>
      <c r="I8" s="252"/>
    </row>
    <row r="9" spans="1:9">
      <c r="B9" s="252" t="s">
        <v>192</v>
      </c>
      <c r="C9" s="252"/>
      <c r="D9" s="252"/>
      <c r="E9" s="252"/>
      <c r="F9" s="252"/>
      <c r="G9" s="252"/>
      <c r="H9" s="252"/>
      <c r="I9" s="252"/>
    </row>
    <row r="10" spans="1:9">
      <c r="B10" s="252" t="s">
        <v>193</v>
      </c>
      <c r="C10" s="252"/>
      <c r="D10" s="252"/>
      <c r="E10" s="252"/>
      <c r="F10" s="252"/>
      <c r="G10" s="252"/>
      <c r="H10" s="252"/>
      <c r="I10" s="252"/>
    </row>
    <row r="11" spans="1:9">
      <c r="B11" s="252" t="s">
        <v>194</v>
      </c>
      <c r="C11" s="252"/>
      <c r="D11" s="252"/>
      <c r="E11" s="252"/>
      <c r="F11" s="252"/>
      <c r="G11" s="252"/>
      <c r="H11" s="252"/>
      <c r="I11" s="252"/>
    </row>
    <row r="12" spans="1:9">
      <c r="B12" s="252" t="s">
        <v>195</v>
      </c>
      <c r="C12" s="252"/>
      <c r="D12" s="252"/>
      <c r="E12" s="252"/>
      <c r="F12" s="252"/>
      <c r="G12" s="252"/>
      <c r="H12" s="252"/>
      <c r="I12" s="252"/>
    </row>
    <row r="13" spans="1:9">
      <c r="B13" s="252" t="s">
        <v>196</v>
      </c>
      <c r="C13" s="252"/>
      <c r="D13" s="252"/>
      <c r="E13" s="252"/>
      <c r="F13" s="252"/>
      <c r="G13" s="252"/>
      <c r="H13" s="252"/>
      <c r="I13" s="252"/>
    </row>
    <row r="14" spans="1:9">
      <c r="B14" s="252" t="s">
        <v>197</v>
      </c>
      <c r="C14" s="252"/>
      <c r="D14" s="252"/>
      <c r="E14" s="252"/>
      <c r="F14" s="252"/>
      <c r="G14" s="252"/>
      <c r="H14" s="252"/>
      <c r="I14" s="252"/>
    </row>
    <row r="15" spans="1:9">
      <c r="A15" s="128" t="s">
        <v>170</v>
      </c>
      <c r="B15" s="130"/>
      <c r="C15" s="130"/>
      <c r="D15" s="130"/>
      <c r="E15" s="130"/>
      <c r="F15" s="130"/>
      <c r="G15" s="130"/>
      <c r="H15" s="130"/>
      <c r="I15" s="130"/>
    </row>
    <row r="16" spans="1:9">
      <c r="B16" s="252" t="s">
        <v>198</v>
      </c>
      <c r="C16" s="252"/>
      <c r="D16" s="252"/>
      <c r="E16" s="252"/>
      <c r="F16" s="252"/>
      <c r="G16" s="252"/>
      <c r="H16" s="252"/>
      <c r="I16" s="252"/>
    </row>
    <row r="17" spans="2:9">
      <c r="B17" s="252" t="s">
        <v>199</v>
      </c>
      <c r="C17" s="252"/>
      <c r="D17" s="252"/>
      <c r="E17" s="252"/>
      <c r="F17" s="252"/>
      <c r="G17" s="252"/>
      <c r="H17" s="252"/>
      <c r="I17" s="252"/>
    </row>
    <row r="18" spans="2:9">
      <c r="B18" s="252" t="s">
        <v>200</v>
      </c>
      <c r="C18" s="252"/>
      <c r="D18" s="252"/>
      <c r="E18" s="252"/>
      <c r="F18" s="252"/>
      <c r="G18" s="252"/>
      <c r="H18" s="252"/>
      <c r="I18" s="252"/>
    </row>
  </sheetData>
  <mergeCells count="11">
    <mergeCell ref="B12:I12"/>
    <mergeCell ref="B6:I6"/>
    <mergeCell ref="B8:I8"/>
    <mergeCell ref="B9:I9"/>
    <mergeCell ref="B10:I10"/>
    <mergeCell ref="B11:I11"/>
    <mergeCell ref="B13:I13"/>
    <mergeCell ref="B14:I14"/>
    <mergeCell ref="B16:I16"/>
    <mergeCell ref="B17:I17"/>
    <mergeCell ref="B18:I18"/>
  </mergeCells>
  <hyperlinks>
    <hyperlink ref="B6" location="DEV6.3.1_Tot!A1" display="DEV6.3.1_Tot!A1" xr:uid="{00000000-0004-0000-0000-000000000000}"/>
    <hyperlink ref="B8" location="DEV6.3.2_Tot!A1" display="DEV6.3.2_Tot!A1" xr:uid="{00000000-0004-0000-0000-000001000000}"/>
    <hyperlink ref="B9" location="DEV6.3.3_Tot!A1" display="DEV6.3.3_Tot!A1" xr:uid="{00000000-0004-0000-0000-000002000000}"/>
    <hyperlink ref="B10" location="DEV6.3.4_Tot!A1" display="DEV6.3.4_Tot!A1" xr:uid="{00000000-0004-0000-0000-000003000000}"/>
    <hyperlink ref="B11" location="DEV6.3.5_Tot!A1" display="DEV6.3.5_Tot!A1" xr:uid="{00000000-0004-0000-0000-000004000000}"/>
    <hyperlink ref="B12" location="DEV6.3.6_Tot!A1" display="DEV6.3.6_Tot!A1" xr:uid="{00000000-0004-0000-0000-000005000000}"/>
    <hyperlink ref="B16" location="DEV6.3.9_Ocup!A1" display="Características laborales en el lugar de residencia según sexo, 2009" xr:uid="{00000000-0004-0000-0000-000006000000}"/>
    <hyperlink ref="B17" location="DEV6.3.10_Ocup!A1" display="Características laborales en el lugar de residencia según grupos de edad, 2010" xr:uid="{00000000-0004-0000-0000-000007000000}"/>
    <hyperlink ref="B18" location="DEV6.3.11_Ocup!A1" display="Características laborales en su lugar de residencia según nivel educativo, 2010" xr:uid="{00000000-0004-0000-0000-000008000000}"/>
    <hyperlink ref="B13" location="DEV6.3.7_Tot!A1" display="Condición de actividad en el lugar de residencia según nivel educativo, 2009" xr:uid="{00000000-0004-0000-0000-000009000000}"/>
    <hyperlink ref="B14" location="DEV6.3.8_Tot!A1" display="Condición de actividad en el lugar de residencia según nivel educativo, 2010" xr:uid="{00000000-0004-0000-0000-00000A000000}"/>
  </hyperlinks>
  <pageMargins left="0.7" right="0.7" top="0.75" bottom="0.75" header="0.3" footer="0.3"/>
  <pageSetup paperSize="11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73"/>
  <sheetViews>
    <sheetView showGridLines="0" zoomScaleNormal="100" workbookViewId="0">
      <selection sqref="A1:Q1"/>
    </sheetView>
  </sheetViews>
  <sheetFormatPr defaultColWidth="11.42578125" defaultRowHeight="12.75"/>
  <cols>
    <col min="1" max="1" width="5.85546875" style="187" customWidth="1"/>
    <col min="2" max="3" width="5.42578125" style="187" customWidth="1"/>
    <col min="4" max="4" width="22.42578125" style="187" customWidth="1"/>
    <col min="5" max="5" width="9.5703125" style="184" bestFit="1" customWidth="1"/>
    <col min="6" max="6" width="4.7109375" style="184" customWidth="1"/>
    <col min="7" max="7" width="9.5703125" style="184" bestFit="1" customWidth="1"/>
    <col min="8" max="8" width="3.85546875" style="184" customWidth="1"/>
    <col min="9" max="9" width="8.5703125" style="184" bestFit="1" customWidth="1"/>
    <col min="10" max="10" width="3.85546875" style="184" customWidth="1"/>
    <col min="11" max="11" width="3.85546875" style="187" customWidth="1"/>
    <col min="12" max="12" width="11.85546875" style="187" bestFit="1" customWidth="1"/>
    <col min="13" max="13" width="2.85546875" style="187" bestFit="1" customWidth="1"/>
    <col min="14" max="14" width="9.28515625" style="187" bestFit="1" customWidth="1"/>
    <col min="15" max="15" width="2.85546875" style="39" bestFit="1" customWidth="1"/>
    <col min="16" max="16" width="8.5703125" style="39" bestFit="1" customWidth="1"/>
    <col min="17" max="17" width="2.85546875" style="39" bestFit="1" customWidth="1"/>
    <col min="18" max="18" width="4.85546875" style="39" customWidth="1"/>
    <col min="19" max="16384" width="11.42578125" style="39"/>
  </cols>
  <sheetData>
    <row r="1" spans="1:19" s="38" customFormat="1" ht="15">
      <c r="A1" s="253" t="s">
        <v>91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33"/>
      <c r="S1" s="147" t="s">
        <v>181</v>
      </c>
    </row>
    <row r="2" spans="1:19" s="38" customFormat="1" ht="15">
      <c r="A2" s="253" t="s">
        <v>162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33"/>
    </row>
    <row r="3" spans="1:19" s="38" customFormat="1" ht="15" customHeight="1">
      <c r="A3" s="258" t="s">
        <v>190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34"/>
    </row>
    <row r="4" spans="1:19" ht="6.95" customHeight="1" thickBot="1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21"/>
      <c r="P4" s="21"/>
      <c r="Q4" s="21"/>
      <c r="R4" s="40"/>
    </row>
    <row r="5" spans="1:19" ht="6.95" customHeight="1">
      <c r="A5" s="165"/>
      <c r="B5" s="165"/>
      <c r="C5" s="165"/>
      <c r="D5" s="165"/>
      <c r="E5" s="166"/>
      <c r="F5" s="166"/>
      <c r="G5" s="166"/>
      <c r="H5" s="166"/>
      <c r="I5" s="166"/>
      <c r="J5" s="166"/>
      <c r="K5" s="165"/>
      <c r="L5" s="165"/>
      <c r="M5" s="165"/>
      <c r="N5" s="165"/>
      <c r="O5" s="22"/>
      <c r="P5" s="22"/>
      <c r="Q5" s="22"/>
      <c r="R5" s="22"/>
    </row>
    <row r="6" spans="1:19" ht="12.75" customHeight="1">
      <c r="A6" s="261" t="s">
        <v>85</v>
      </c>
      <c r="B6" s="261"/>
      <c r="C6" s="261"/>
      <c r="D6" s="261"/>
      <c r="E6" s="259" t="s">
        <v>121</v>
      </c>
      <c r="F6" s="259"/>
      <c r="G6" s="259"/>
      <c r="H6" s="259"/>
      <c r="I6" s="259"/>
      <c r="J6" s="259"/>
      <c r="K6" s="205"/>
      <c r="L6" s="254" t="s">
        <v>123</v>
      </c>
      <c r="M6" s="254"/>
      <c r="N6" s="254"/>
      <c r="O6" s="254"/>
      <c r="P6" s="254"/>
      <c r="Q6" s="254"/>
      <c r="R6" s="22"/>
    </row>
    <row r="7" spans="1:19" ht="6.95" customHeight="1">
      <c r="A7" s="261"/>
      <c r="B7" s="261"/>
      <c r="C7" s="261"/>
      <c r="D7" s="261"/>
      <c r="E7" s="135"/>
      <c r="F7" s="135"/>
      <c r="G7" s="135"/>
      <c r="H7" s="135"/>
      <c r="I7" s="135"/>
      <c r="J7" s="135"/>
      <c r="K7" s="79"/>
      <c r="L7" s="78"/>
      <c r="M7" s="78"/>
      <c r="N7" s="78"/>
      <c r="O7" s="23"/>
      <c r="P7" s="23"/>
      <c r="Q7" s="23"/>
      <c r="R7" s="22"/>
    </row>
    <row r="8" spans="1:19" ht="6.95" customHeight="1">
      <c r="A8" s="261"/>
      <c r="B8" s="261"/>
      <c r="C8" s="261"/>
      <c r="D8" s="261"/>
      <c r="E8" s="166"/>
      <c r="F8" s="166"/>
      <c r="G8" s="166"/>
      <c r="H8" s="166"/>
      <c r="I8" s="166"/>
      <c r="J8" s="166"/>
      <c r="K8" s="165"/>
      <c r="L8" s="165"/>
      <c r="M8" s="165"/>
      <c r="N8" s="165"/>
      <c r="O8" s="22"/>
      <c r="P8" s="22"/>
      <c r="Q8" s="22"/>
      <c r="R8" s="22"/>
    </row>
    <row r="9" spans="1:19" ht="12.75" customHeight="1">
      <c r="A9" s="261"/>
      <c r="B9" s="261"/>
      <c r="C9" s="261"/>
      <c r="D9" s="261"/>
      <c r="E9" s="266" t="s">
        <v>0</v>
      </c>
      <c r="F9" s="208"/>
      <c r="G9" s="260" t="s">
        <v>33</v>
      </c>
      <c r="H9" s="260"/>
      <c r="I9" s="260"/>
      <c r="J9" s="260"/>
      <c r="K9" s="206"/>
      <c r="L9" s="255" t="s">
        <v>0</v>
      </c>
      <c r="M9" s="204"/>
      <c r="N9" s="256" t="s">
        <v>33</v>
      </c>
      <c r="O9" s="256"/>
      <c r="P9" s="256"/>
      <c r="Q9" s="256"/>
      <c r="R9" s="35"/>
    </row>
    <row r="10" spans="1:19" ht="6" customHeight="1">
      <c r="A10" s="261"/>
      <c r="B10" s="261"/>
      <c r="C10" s="261"/>
      <c r="D10" s="261"/>
      <c r="E10" s="266"/>
      <c r="F10" s="208"/>
      <c r="G10" s="137"/>
      <c r="H10" s="137"/>
      <c r="I10" s="137"/>
      <c r="J10" s="137"/>
      <c r="K10" s="81"/>
      <c r="L10" s="255"/>
      <c r="M10" s="204"/>
      <c r="N10" s="80"/>
      <c r="O10" s="15"/>
      <c r="P10" s="15"/>
      <c r="Q10" s="15"/>
      <c r="R10" s="41"/>
    </row>
    <row r="11" spans="1:19" ht="6" customHeight="1">
      <c r="A11" s="261"/>
      <c r="B11" s="261"/>
      <c r="C11" s="261"/>
      <c r="D11" s="261"/>
      <c r="E11" s="266"/>
      <c r="F11" s="208"/>
      <c r="G11" s="167"/>
      <c r="H11" s="167"/>
      <c r="I11" s="167"/>
      <c r="J11" s="167"/>
      <c r="K11" s="168"/>
      <c r="L11" s="255"/>
      <c r="M11" s="204"/>
      <c r="N11" s="168"/>
      <c r="O11" s="16"/>
      <c r="P11" s="16"/>
      <c r="Q11" s="16"/>
      <c r="R11" s="16"/>
    </row>
    <row r="12" spans="1:19">
      <c r="A12" s="261"/>
      <c r="B12" s="261"/>
      <c r="C12" s="261"/>
      <c r="D12" s="261"/>
      <c r="E12" s="266"/>
      <c r="F12" s="208"/>
      <c r="G12" s="264" t="s">
        <v>34</v>
      </c>
      <c r="H12" s="264"/>
      <c r="I12" s="265" t="s">
        <v>35</v>
      </c>
      <c r="J12" s="265"/>
      <c r="K12" s="207"/>
      <c r="L12" s="255"/>
      <c r="M12" s="204"/>
      <c r="N12" s="257" t="s">
        <v>34</v>
      </c>
      <c r="O12" s="257"/>
      <c r="P12" s="257" t="s">
        <v>35</v>
      </c>
      <c r="Q12" s="257"/>
      <c r="R12" s="36"/>
    </row>
    <row r="13" spans="1:19" ht="6.95" customHeight="1">
      <c r="A13" s="78"/>
      <c r="B13" s="78"/>
      <c r="C13" s="78"/>
      <c r="D13" s="78"/>
      <c r="E13" s="135"/>
      <c r="F13" s="135"/>
      <c r="G13" s="135"/>
      <c r="H13" s="135"/>
      <c r="I13" s="135"/>
      <c r="J13" s="135"/>
      <c r="K13" s="78"/>
      <c r="L13" s="78"/>
      <c r="M13" s="78"/>
      <c r="N13" s="78"/>
      <c r="O13" s="23"/>
      <c r="P13" s="23"/>
      <c r="Q13" s="23"/>
      <c r="R13" s="20"/>
    </row>
    <row r="14" spans="1:19" ht="6.95" customHeight="1">
      <c r="A14" s="165"/>
      <c r="B14" s="165"/>
      <c r="C14" s="165"/>
      <c r="D14" s="165"/>
      <c r="E14" s="166"/>
      <c r="F14" s="166"/>
      <c r="G14" s="166"/>
      <c r="H14" s="166"/>
      <c r="I14" s="166"/>
      <c r="J14" s="166"/>
      <c r="K14" s="165"/>
      <c r="L14" s="165"/>
      <c r="M14" s="165"/>
      <c r="N14" s="165"/>
      <c r="O14" s="22"/>
      <c r="P14" s="22"/>
      <c r="Q14" s="22"/>
      <c r="R14" s="22"/>
    </row>
    <row r="15" spans="1:19">
      <c r="A15" s="267" t="s">
        <v>74</v>
      </c>
      <c r="B15" s="267"/>
      <c r="C15" s="267"/>
      <c r="D15" s="267"/>
      <c r="E15" s="169">
        <v>192224</v>
      </c>
      <c r="F15" s="169"/>
      <c r="G15" s="169">
        <v>174943</v>
      </c>
      <c r="H15" s="169"/>
      <c r="I15" s="169">
        <v>17281</v>
      </c>
      <c r="J15" s="169"/>
      <c r="K15" s="169"/>
      <c r="L15" s="47">
        <f>SUM(L16:L19)</f>
        <v>100</v>
      </c>
      <c r="M15" s="169"/>
      <c r="N15" s="47">
        <f>SUM(N16:N19)</f>
        <v>99.999999999999986</v>
      </c>
      <c r="O15" s="24"/>
      <c r="P15" s="43">
        <f>SUM(P16:P19)</f>
        <v>100</v>
      </c>
      <c r="Q15" s="24"/>
      <c r="R15" s="25"/>
    </row>
    <row r="16" spans="1:19">
      <c r="A16" s="170"/>
      <c r="B16" s="170"/>
      <c r="C16" s="262" t="s">
        <v>75</v>
      </c>
      <c r="D16" s="262"/>
      <c r="E16" s="171">
        <v>69434</v>
      </c>
      <c r="F16" s="171"/>
      <c r="G16" s="171">
        <v>63027</v>
      </c>
      <c r="H16" s="171"/>
      <c r="I16" s="171">
        <v>6407</v>
      </c>
      <c r="J16" s="169"/>
      <c r="K16" s="169"/>
      <c r="L16" s="55">
        <f>E16*100/E15</f>
        <v>36.121400033294492</v>
      </c>
      <c r="M16" s="169"/>
      <c r="N16" s="55">
        <f>G16*100/G15</f>
        <v>36.027163133134792</v>
      </c>
      <c r="O16" s="24"/>
      <c r="P16" s="44">
        <f>I16*100/I15</f>
        <v>37.075400729124475</v>
      </c>
      <c r="Q16" s="24"/>
      <c r="R16" s="25"/>
    </row>
    <row r="17" spans="1:18">
      <c r="A17" s="170"/>
      <c r="B17" s="170"/>
      <c r="C17" s="262" t="s">
        <v>76</v>
      </c>
      <c r="D17" s="262"/>
      <c r="E17" s="171">
        <v>37637</v>
      </c>
      <c r="F17" s="171"/>
      <c r="G17" s="171">
        <v>33012</v>
      </c>
      <c r="H17" s="171"/>
      <c r="I17" s="171">
        <v>4625</v>
      </c>
      <c r="J17" s="169"/>
      <c r="K17" s="169"/>
      <c r="L17" s="55">
        <f>E17*100/E15</f>
        <v>19.579761112035957</v>
      </c>
      <c r="M17" s="169"/>
      <c r="N17" s="55">
        <f>G17*100/G15</f>
        <v>18.870146276215682</v>
      </c>
      <c r="O17" s="24"/>
      <c r="P17" s="44">
        <f>I17*100/I15</f>
        <v>26.763497482784562</v>
      </c>
      <c r="Q17" s="24"/>
      <c r="R17" s="25"/>
    </row>
    <row r="18" spans="1:18">
      <c r="A18" s="170"/>
      <c r="B18" s="170"/>
      <c r="C18" s="262" t="s">
        <v>77</v>
      </c>
      <c r="D18" s="262"/>
      <c r="E18" s="171">
        <v>77152</v>
      </c>
      <c r="F18" s="171"/>
      <c r="G18" s="171">
        <v>71008</v>
      </c>
      <c r="H18" s="171"/>
      <c r="I18" s="171">
        <v>6144</v>
      </c>
      <c r="J18" s="169"/>
      <c r="K18" s="169"/>
      <c r="L18" s="55">
        <f>E18*100/E15</f>
        <v>40.136507408023974</v>
      </c>
      <c r="M18" s="169"/>
      <c r="N18" s="55">
        <f>G18*100/G15</f>
        <v>40.589220488959263</v>
      </c>
      <c r="O18" s="24"/>
      <c r="P18" s="44">
        <f>I18*100/I15</f>
        <v>35.553498061454775</v>
      </c>
      <c r="Q18" s="24"/>
      <c r="R18" s="25"/>
    </row>
    <row r="19" spans="1:18">
      <c r="A19" s="170"/>
      <c r="B19" s="170"/>
      <c r="C19" s="172" t="s">
        <v>185</v>
      </c>
      <c r="D19" s="170"/>
      <c r="E19" s="171">
        <v>8001</v>
      </c>
      <c r="F19" s="171"/>
      <c r="G19" s="171">
        <v>7896</v>
      </c>
      <c r="H19" s="171"/>
      <c r="I19" s="171">
        <v>105</v>
      </c>
      <c r="J19" s="169" t="s">
        <v>59</v>
      </c>
      <c r="K19" s="169"/>
      <c r="L19" s="55">
        <f>E19/E15*100</f>
        <v>4.1623314466455801</v>
      </c>
      <c r="M19" s="169"/>
      <c r="N19" s="55">
        <f>G19/G15*100</f>
        <v>4.513470101690265</v>
      </c>
      <c r="O19" s="24"/>
      <c r="P19" s="44">
        <f>I19/I15*100</f>
        <v>0.60760372663619011</v>
      </c>
      <c r="Q19" s="24"/>
      <c r="R19" s="25"/>
    </row>
    <row r="20" spans="1:18">
      <c r="A20" s="170"/>
      <c r="B20" s="170"/>
      <c r="C20" s="172"/>
      <c r="D20" s="170"/>
      <c r="E20" s="171"/>
      <c r="F20" s="171"/>
      <c r="G20" s="171"/>
      <c r="H20" s="171"/>
      <c r="I20" s="171"/>
      <c r="J20" s="169"/>
      <c r="K20" s="169"/>
      <c r="L20" s="169"/>
      <c r="M20" s="169"/>
      <c r="N20" s="169"/>
      <c r="O20" s="24"/>
      <c r="P20" s="24"/>
      <c r="Q20" s="24"/>
      <c r="R20" s="25"/>
    </row>
    <row r="21" spans="1:18">
      <c r="A21" s="267" t="s">
        <v>86</v>
      </c>
      <c r="B21" s="267"/>
      <c r="C21" s="267"/>
      <c r="D21" s="267"/>
      <c r="E21" s="228" t="s">
        <v>203</v>
      </c>
      <c r="F21" s="228"/>
      <c r="G21" s="228" t="s">
        <v>203</v>
      </c>
      <c r="H21" s="228"/>
      <c r="I21" s="228" t="s">
        <v>203</v>
      </c>
      <c r="J21" s="228"/>
      <c r="K21" s="228"/>
      <c r="L21" s="245" t="s">
        <v>203</v>
      </c>
      <c r="M21" s="228"/>
      <c r="N21" s="245" t="s">
        <v>203</v>
      </c>
      <c r="O21" s="116"/>
      <c r="P21" s="245" t="s">
        <v>203</v>
      </c>
      <c r="Q21" s="24"/>
      <c r="R21" s="25"/>
    </row>
    <row r="22" spans="1:18">
      <c r="A22" s="170"/>
      <c r="B22" s="170"/>
      <c r="C22" s="262" t="s">
        <v>78</v>
      </c>
      <c r="D22" s="262"/>
      <c r="E22" s="246" t="s">
        <v>203</v>
      </c>
      <c r="F22" s="228"/>
      <c r="G22" s="246" t="s">
        <v>203</v>
      </c>
      <c r="H22" s="228"/>
      <c r="I22" s="246" t="s">
        <v>203</v>
      </c>
      <c r="J22" s="228"/>
      <c r="K22" s="228"/>
      <c r="L22" s="247" t="s">
        <v>203</v>
      </c>
      <c r="M22" s="228"/>
      <c r="N22" s="247" t="s">
        <v>203</v>
      </c>
      <c r="O22" s="116"/>
      <c r="P22" s="247" t="s">
        <v>203</v>
      </c>
      <c r="Q22" s="24"/>
      <c r="R22" s="25"/>
    </row>
    <row r="23" spans="1:18">
      <c r="A23" s="170"/>
      <c r="B23" s="170"/>
      <c r="C23" s="262" t="s">
        <v>79</v>
      </c>
      <c r="D23" s="262"/>
      <c r="E23" s="246" t="s">
        <v>203</v>
      </c>
      <c r="F23" s="228"/>
      <c r="G23" s="246" t="s">
        <v>203</v>
      </c>
      <c r="H23" s="228"/>
      <c r="I23" s="246" t="s">
        <v>203</v>
      </c>
      <c r="J23" s="228"/>
      <c r="K23" s="228"/>
      <c r="L23" s="247" t="s">
        <v>203</v>
      </c>
      <c r="M23" s="228"/>
      <c r="N23" s="247" t="s">
        <v>203</v>
      </c>
      <c r="O23" s="116"/>
      <c r="P23" s="247" t="s">
        <v>203</v>
      </c>
      <c r="Q23" s="24"/>
      <c r="R23" s="25"/>
    </row>
    <row r="24" spans="1:18">
      <c r="A24" s="170"/>
      <c r="B24" s="170"/>
      <c r="C24" s="262" t="s">
        <v>80</v>
      </c>
      <c r="D24" s="262"/>
      <c r="E24" s="246" t="s">
        <v>203</v>
      </c>
      <c r="F24" s="228"/>
      <c r="G24" s="246" t="s">
        <v>203</v>
      </c>
      <c r="H24" s="228"/>
      <c r="I24" s="246" t="s">
        <v>203</v>
      </c>
      <c r="J24" s="228"/>
      <c r="K24" s="228"/>
      <c r="L24" s="247" t="s">
        <v>203</v>
      </c>
      <c r="M24" s="228"/>
      <c r="N24" s="247" t="s">
        <v>203</v>
      </c>
      <c r="O24" s="116"/>
      <c r="P24" s="247" t="s">
        <v>203</v>
      </c>
      <c r="Q24" s="24"/>
      <c r="R24" s="25"/>
    </row>
    <row r="25" spans="1:18">
      <c r="A25" s="170"/>
      <c r="B25" s="170"/>
      <c r="C25" s="262" t="s">
        <v>81</v>
      </c>
      <c r="D25" s="262"/>
      <c r="E25" s="246" t="s">
        <v>203</v>
      </c>
      <c r="F25" s="228"/>
      <c r="G25" s="246" t="s">
        <v>203</v>
      </c>
      <c r="H25" s="228"/>
      <c r="I25" s="246" t="s">
        <v>203</v>
      </c>
      <c r="J25" s="228"/>
      <c r="K25" s="228"/>
      <c r="L25" s="247" t="s">
        <v>203</v>
      </c>
      <c r="M25" s="228"/>
      <c r="N25" s="247" t="s">
        <v>203</v>
      </c>
      <c r="O25" s="116"/>
      <c r="P25" s="247" t="s">
        <v>203</v>
      </c>
      <c r="Q25" s="24"/>
      <c r="R25" s="25"/>
    </row>
    <row r="26" spans="1:18">
      <c r="A26" s="79"/>
      <c r="B26" s="79"/>
      <c r="C26" s="79"/>
      <c r="D26" s="79"/>
      <c r="E26" s="171"/>
      <c r="F26" s="169"/>
      <c r="G26" s="171"/>
      <c r="H26" s="169"/>
      <c r="I26" s="171"/>
      <c r="J26" s="169"/>
      <c r="K26" s="169"/>
      <c r="L26" s="165"/>
      <c r="M26" s="169"/>
      <c r="N26" s="165"/>
      <c r="O26" s="24"/>
      <c r="P26" s="22"/>
      <c r="Q26" s="24"/>
      <c r="R26" s="25"/>
    </row>
    <row r="27" spans="1:18">
      <c r="A27" s="267" t="s">
        <v>114</v>
      </c>
      <c r="B27" s="267"/>
      <c r="C27" s="267"/>
      <c r="D27" s="267"/>
      <c r="E27" s="169">
        <v>192224</v>
      </c>
      <c r="F27" s="169"/>
      <c r="G27" s="169">
        <v>174943</v>
      </c>
      <c r="H27" s="169"/>
      <c r="I27" s="169">
        <v>17281</v>
      </c>
      <c r="J27" s="169"/>
      <c r="K27" s="169"/>
      <c r="L27" s="47">
        <f>SUM(L28:L29)</f>
        <v>99.999479773597471</v>
      </c>
      <c r="M27" s="169"/>
      <c r="N27" s="47">
        <f>SUM(N28:N29)</f>
        <v>99.999428385245494</v>
      </c>
      <c r="O27" s="24"/>
      <c r="P27" s="43">
        <f>SUM(P28:P29)</f>
        <v>100</v>
      </c>
      <c r="Q27" s="24"/>
      <c r="R27" s="25"/>
    </row>
    <row r="28" spans="1:18" s="45" customFormat="1">
      <c r="A28" s="173"/>
      <c r="B28" s="263" t="s">
        <v>112</v>
      </c>
      <c r="C28" s="263"/>
      <c r="D28" s="263"/>
      <c r="E28" s="171">
        <v>18822</v>
      </c>
      <c r="F28" s="169"/>
      <c r="G28" s="171">
        <v>17261</v>
      </c>
      <c r="H28" s="169"/>
      <c r="I28" s="171">
        <v>1561</v>
      </c>
      <c r="J28" s="169"/>
      <c r="K28" s="169"/>
      <c r="L28" s="55">
        <f>E28*100/E27</f>
        <v>9.7917013484268356</v>
      </c>
      <c r="M28" s="169"/>
      <c r="N28" s="55">
        <f>G28*100/G27</f>
        <v>9.8666422777704739</v>
      </c>
      <c r="O28" s="24"/>
      <c r="P28" s="44">
        <f>I28*100/I27</f>
        <v>9.0330420693246918</v>
      </c>
      <c r="Q28" s="24"/>
      <c r="R28" s="26"/>
    </row>
    <row r="29" spans="1:18">
      <c r="A29" s="173"/>
      <c r="B29" s="174" t="s">
        <v>14</v>
      </c>
      <c r="C29" s="174"/>
      <c r="D29" s="175"/>
      <c r="E29" s="171">
        <v>173401</v>
      </c>
      <c r="F29" s="169"/>
      <c r="G29" s="171">
        <v>157681</v>
      </c>
      <c r="H29" s="169"/>
      <c r="I29" s="171">
        <v>15720</v>
      </c>
      <c r="J29" s="169"/>
      <c r="K29" s="169"/>
      <c r="L29" s="55">
        <f>E29*100/E27</f>
        <v>90.20777842517063</v>
      </c>
      <c r="M29" s="169"/>
      <c r="N29" s="55">
        <f>G29*100/G27</f>
        <v>90.132786107475013</v>
      </c>
      <c r="O29" s="24"/>
      <c r="P29" s="44">
        <f>I29*100/I27</f>
        <v>90.966957930675306</v>
      </c>
      <c r="Q29" s="24"/>
      <c r="R29" s="26"/>
    </row>
    <row r="30" spans="1:18">
      <c r="A30" s="175"/>
      <c r="B30" s="175"/>
      <c r="C30" s="173" t="s">
        <v>62</v>
      </c>
      <c r="D30" s="173"/>
      <c r="E30" s="169">
        <v>173401</v>
      </c>
      <c r="F30" s="169"/>
      <c r="G30" s="169">
        <v>157681</v>
      </c>
      <c r="H30" s="169"/>
      <c r="I30" s="169">
        <v>15720</v>
      </c>
      <c r="J30" s="169"/>
      <c r="K30" s="169"/>
      <c r="L30" s="47">
        <f>SUM(L31:L62)</f>
        <v>100.00000000000001</v>
      </c>
      <c r="M30" s="169"/>
      <c r="N30" s="47">
        <f>SUM(N31:N62)</f>
        <v>100</v>
      </c>
      <c r="O30" s="24"/>
      <c r="P30" s="43">
        <f>SUM(P31:P62)</f>
        <v>99.999999999999986</v>
      </c>
      <c r="Q30" s="24"/>
      <c r="R30" s="25"/>
    </row>
    <row r="31" spans="1:18">
      <c r="A31" s="79"/>
      <c r="B31" s="79"/>
      <c r="C31" s="262" t="s">
        <v>1</v>
      </c>
      <c r="D31" s="262"/>
      <c r="E31" s="171">
        <v>6478</v>
      </c>
      <c r="F31" s="169" t="s">
        <v>182</v>
      </c>
      <c r="G31" s="171">
        <v>6058</v>
      </c>
      <c r="H31" s="169" t="s">
        <v>182</v>
      </c>
      <c r="I31" s="171">
        <v>420</v>
      </c>
      <c r="J31" s="169" t="s">
        <v>59</v>
      </c>
      <c r="K31" s="169"/>
      <c r="L31" s="55">
        <f>E31*100/SUM($E$31:$E$62)</f>
        <v>3.7489293733651241</v>
      </c>
      <c r="M31" s="169"/>
      <c r="N31" s="55">
        <f>G31*100/SUM($G$31:$G$62)</f>
        <v>3.856707220025847</v>
      </c>
      <c r="O31" s="24"/>
      <c r="P31" s="44">
        <f>I31*100/SUM($I$31:$I$62)</f>
        <v>2.6719256950187673</v>
      </c>
      <c r="Q31" s="24"/>
      <c r="R31" s="25"/>
    </row>
    <row r="32" spans="1:18">
      <c r="A32" s="79"/>
      <c r="B32" s="79"/>
      <c r="C32" s="262" t="s">
        <v>2</v>
      </c>
      <c r="D32" s="262"/>
      <c r="E32" s="171">
        <v>5558</v>
      </c>
      <c r="F32" s="169" t="s">
        <v>182</v>
      </c>
      <c r="G32" s="171">
        <v>5039</v>
      </c>
      <c r="H32" s="169" t="s">
        <v>182</v>
      </c>
      <c r="I32" s="171">
        <v>519</v>
      </c>
      <c r="J32" s="169" t="s">
        <v>59</v>
      </c>
      <c r="K32" s="169"/>
      <c r="L32" s="55">
        <f t="shared" ref="L32:L62" si="0">E32*100/SUM($E$31:$E$62)</f>
        <v>3.2165096414268848</v>
      </c>
      <c r="M32" s="169"/>
      <c r="N32" s="55">
        <f t="shared" ref="N32:N62" si="1">G32*100/SUM($G$31:$G$62)</f>
        <v>3.2079807992258575</v>
      </c>
      <c r="O32" s="24"/>
      <c r="P32" s="44">
        <f t="shared" ref="P32:P62" si="2">I32*100/SUM($I$31:$I$62)</f>
        <v>3.3017367517017622</v>
      </c>
      <c r="Q32" s="24"/>
      <c r="R32" s="25"/>
    </row>
    <row r="33" spans="1:18">
      <c r="A33" s="79"/>
      <c r="B33" s="79"/>
      <c r="C33" s="262" t="s">
        <v>3</v>
      </c>
      <c r="D33" s="262"/>
      <c r="E33" s="171">
        <v>19</v>
      </c>
      <c r="F33" s="169" t="s">
        <v>59</v>
      </c>
      <c r="G33" s="171">
        <v>19</v>
      </c>
      <c r="H33" s="169" t="s">
        <v>59</v>
      </c>
      <c r="I33" s="140">
        <v>0</v>
      </c>
      <c r="J33" s="169"/>
      <c r="K33" s="169"/>
      <c r="L33" s="55">
        <f t="shared" si="0"/>
        <v>1.0995624898724507E-2</v>
      </c>
      <c r="M33" s="169"/>
      <c r="N33" s="55">
        <f t="shared" si="1"/>
        <v>1.2095978405495394E-2</v>
      </c>
      <c r="O33" s="24"/>
      <c r="P33" s="44">
        <f t="shared" si="2"/>
        <v>0</v>
      </c>
      <c r="Q33" s="24"/>
      <c r="R33" s="25"/>
    </row>
    <row r="34" spans="1:18">
      <c r="A34" s="79"/>
      <c r="B34" s="79"/>
      <c r="C34" s="262" t="s">
        <v>4</v>
      </c>
      <c r="D34" s="262"/>
      <c r="E34" s="171">
        <v>1737</v>
      </c>
      <c r="F34" s="169" t="s">
        <v>182</v>
      </c>
      <c r="G34" s="171">
        <v>1670</v>
      </c>
      <c r="H34" s="169" t="s">
        <v>182</v>
      </c>
      <c r="I34" s="140">
        <v>67</v>
      </c>
      <c r="J34" s="169" t="s">
        <v>59</v>
      </c>
      <c r="K34" s="169"/>
      <c r="L34" s="55">
        <f t="shared" si="0"/>
        <v>1.0052316025833932</v>
      </c>
      <c r="M34" s="169"/>
      <c r="N34" s="55">
        <f t="shared" si="1"/>
        <v>1.0631728387988058</v>
      </c>
      <c r="O34" s="24"/>
      <c r="P34" s="44">
        <f t="shared" si="2"/>
        <v>0.42623576563394616</v>
      </c>
      <c r="Q34" s="24"/>
      <c r="R34" s="25"/>
    </row>
    <row r="35" spans="1:18">
      <c r="A35" s="79"/>
      <c r="B35" s="79"/>
      <c r="C35" s="262" t="s">
        <v>60</v>
      </c>
      <c r="D35" s="262"/>
      <c r="E35" s="171">
        <v>1687</v>
      </c>
      <c r="F35" s="169" t="s">
        <v>182</v>
      </c>
      <c r="G35" s="171">
        <v>1667</v>
      </c>
      <c r="H35" s="169" t="s">
        <v>182</v>
      </c>
      <c r="I35" s="171">
        <v>20</v>
      </c>
      <c r="J35" s="169" t="s">
        <v>59</v>
      </c>
      <c r="K35" s="169"/>
      <c r="L35" s="55">
        <f t="shared" si="0"/>
        <v>0.97629574758674964</v>
      </c>
      <c r="M35" s="169"/>
      <c r="N35" s="55">
        <f t="shared" si="1"/>
        <v>1.0612629474716222</v>
      </c>
      <c r="O35" s="24"/>
      <c r="P35" s="44">
        <f t="shared" si="2"/>
        <v>0.12723455690565558</v>
      </c>
      <c r="Q35" s="24"/>
      <c r="R35" s="25"/>
    </row>
    <row r="36" spans="1:18">
      <c r="A36" s="79"/>
      <c r="B36" s="79"/>
      <c r="C36" s="262" t="s">
        <v>5</v>
      </c>
      <c r="D36" s="262"/>
      <c r="E36" s="171">
        <v>2043</v>
      </c>
      <c r="F36" s="169" t="s">
        <v>182</v>
      </c>
      <c r="G36" s="171">
        <v>1812</v>
      </c>
      <c r="H36" s="169" t="s">
        <v>182</v>
      </c>
      <c r="I36" s="171">
        <v>231</v>
      </c>
      <c r="J36" s="169" t="s">
        <v>59</v>
      </c>
      <c r="K36" s="169"/>
      <c r="L36" s="55">
        <f t="shared" si="0"/>
        <v>1.182319035162851</v>
      </c>
      <c r="M36" s="169"/>
      <c r="N36" s="55">
        <f t="shared" si="1"/>
        <v>1.1535743616188239</v>
      </c>
      <c r="O36" s="24"/>
      <c r="P36" s="44">
        <f t="shared" si="2"/>
        <v>1.4695591322603219</v>
      </c>
      <c r="Q36" s="24"/>
      <c r="R36" s="25"/>
    </row>
    <row r="37" spans="1:18">
      <c r="A37" s="79"/>
      <c r="B37" s="79"/>
      <c r="C37" s="262" t="s">
        <v>6</v>
      </c>
      <c r="D37" s="262"/>
      <c r="E37" s="171">
        <v>11468</v>
      </c>
      <c r="F37" s="169" t="s">
        <v>182</v>
      </c>
      <c r="G37" s="171">
        <v>10355</v>
      </c>
      <c r="H37" s="169" t="s">
        <v>182</v>
      </c>
      <c r="I37" s="171">
        <v>1113</v>
      </c>
      <c r="J37" s="169" t="s">
        <v>59</v>
      </c>
      <c r="K37" s="169"/>
      <c r="L37" s="55">
        <f t="shared" si="0"/>
        <v>6.6367277020301394</v>
      </c>
      <c r="M37" s="169"/>
      <c r="N37" s="55">
        <f t="shared" si="1"/>
        <v>6.5923082309949894</v>
      </c>
      <c r="O37" s="24"/>
      <c r="P37" s="44">
        <f t="shared" si="2"/>
        <v>7.0806030917997331</v>
      </c>
      <c r="Q37" s="24"/>
      <c r="R37" s="25"/>
    </row>
    <row r="38" spans="1:18">
      <c r="A38" s="79"/>
      <c r="B38" s="79"/>
      <c r="C38" s="262" t="s">
        <v>7</v>
      </c>
      <c r="D38" s="262"/>
      <c r="E38" s="171">
        <v>5338</v>
      </c>
      <c r="F38" s="169" t="s">
        <v>182</v>
      </c>
      <c r="G38" s="171">
        <v>5067</v>
      </c>
      <c r="H38" s="169" t="s">
        <v>182</v>
      </c>
      <c r="I38" s="171">
        <v>271</v>
      </c>
      <c r="J38" s="169" t="s">
        <v>59</v>
      </c>
      <c r="K38" s="169"/>
      <c r="L38" s="55">
        <f t="shared" si="0"/>
        <v>3.0891918794416537</v>
      </c>
      <c r="M38" s="169"/>
      <c r="N38" s="55">
        <f t="shared" si="1"/>
        <v>3.225806451612903</v>
      </c>
      <c r="O38" s="24"/>
      <c r="P38" s="44">
        <f t="shared" si="2"/>
        <v>1.724028246071633</v>
      </c>
      <c r="Q38" s="24"/>
      <c r="R38" s="25"/>
    </row>
    <row r="39" spans="1:18">
      <c r="A39" s="79"/>
      <c r="B39" s="79"/>
      <c r="C39" s="262" t="s">
        <v>8</v>
      </c>
      <c r="D39" s="262"/>
      <c r="E39" s="171">
        <v>4379</v>
      </c>
      <c r="F39" s="169" t="s">
        <v>182</v>
      </c>
      <c r="G39" s="171">
        <v>3944</v>
      </c>
      <c r="H39" s="169" t="s">
        <v>182</v>
      </c>
      <c r="I39" s="171">
        <v>435</v>
      </c>
      <c r="J39" s="169" t="s">
        <v>59</v>
      </c>
      <c r="K39" s="169"/>
      <c r="L39" s="55">
        <f t="shared" si="0"/>
        <v>2.5342021806060324</v>
      </c>
      <c r="M39" s="169"/>
      <c r="N39" s="55">
        <f t="shared" si="1"/>
        <v>2.5108704648038862</v>
      </c>
      <c r="O39" s="24"/>
      <c r="P39" s="44">
        <f t="shared" si="2"/>
        <v>2.7673516126980089</v>
      </c>
      <c r="Q39" s="24"/>
      <c r="R39" s="25"/>
    </row>
    <row r="40" spans="1:18">
      <c r="A40" s="79"/>
      <c r="B40" s="79"/>
      <c r="C40" s="262" t="s">
        <v>9</v>
      </c>
      <c r="D40" s="262"/>
      <c r="E40" s="171">
        <v>3699</v>
      </c>
      <c r="F40" s="169" t="s">
        <v>182</v>
      </c>
      <c r="G40" s="171">
        <v>3299</v>
      </c>
      <c r="H40" s="169" t="s">
        <v>182</v>
      </c>
      <c r="I40" s="171">
        <v>400</v>
      </c>
      <c r="J40" s="169" t="s">
        <v>59</v>
      </c>
      <c r="K40" s="169"/>
      <c r="L40" s="55">
        <f t="shared" si="0"/>
        <v>2.1406745526516819</v>
      </c>
      <c r="M40" s="169"/>
      <c r="N40" s="55">
        <f t="shared" si="1"/>
        <v>2.100243829459437</v>
      </c>
      <c r="O40" s="24"/>
      <c r="P40" s="44">
        <f t="shared" si="2"/>
        <v>2.5446911381131114</v>
      </c>
      <c r="Q40" s="24"/>
      <c r="R40" s="25"/>
    </row>
    <row r="41" spans="1:18">
      <c r="A41" s="79"/>
      <c r="B41" s="79"/>
      <c r="C41" s="262" t="s">
        <v>10</v>
      </c>
      <c r="D41" s="262"/>
      <c r="E41" s="171">
        <v>16671</v>
      </c>
      <c r="F41" s="169" t="s">
        <v>182</v>
      </c>
      <c r="G41" s="171">
        <v>15439</v>
      </c>
      <c r="H41" s="169" t="s">
        <v>182</v>
      </c>
      <c r="I41" s="171">
        <v>1232</v>
      </c>
      <c r="J41" s="169" t="s">
        <v>59</v>
      </c>
      <c r="K41" s="169"/>
      <c r="L41" s="55">
        <f t="shared" si="0"/>
        <v>9.6477927729808552</v>
      </c>
      <c r="M41" s="169"/>
      <c r="N41" s="55">
        <f t="shared" si="1"/>
        <v>9.8289374001285985</v>
      </c>
      <c r="O41" s="24"/>
      <c r="P41" s="44">
        <f t="shared" si="2"/>
        <v>7.8376487053883839</v>
      </c>
      <c r="Q41" s="24"/>
      <c r="R41" s="25"/>
    </row>
    <row r="42" spans="1:18">
      <c r="A42" s="79"/>
      <c r="B42" s="79"/>
      <c r="C42" s="262" t="s">
        <v>11</v>
      </c>
      <c r="D42" s="262"/>
      <c r="E42" s="171">
        <v>13846</v>
      </c>
      <c r="F42" s="169" t="s">
        <v>182</v>
      </c>
      <c r="G42" s="171">
        <v>11884</v>
      </c>
      <c r="H42" s="169" t="s">
        <v>182</v>
      </c>
      <c r="I42" s="171">
        <v>1962</v>
      </c>
      <c r="J42" s="169" t="s">
        <v>182</v>
      </c>
      <c r="K42" s="169"/>
      <c r="L42" s="55">
        <f t="shared" si="0"/>
        <v>8.0129169656705024</v>
      </c>
      <c r="M42" s="169"/>
      <c r="N42" s="55">
        <f t="shared" si="1"/>
        <v>7.5657161774161716</v>
      </c>
      <c r="O42" s="24"/>
      <c r="P42" s="44">
        <f t="shared" si="2"/>
        <v>12.481710032444813</v>
      </c>
      <c r="Q42" s="24"/>
      <c r="R42" s="25"/>
    </row>
    <row r="43" spans="1:18">
      <c r="A43" s="79"/>
      <c r="B43" s="79"/>
      <c r="C43" s="262" t="s">
        <v>12</v>
      </c>
      <c r="D43" s="262"/>
      <c r="E43" s="171">
        <v>4314</v>
      </c>
      <c r="F43" s="169" t="s">
        <v>182</v>
      </c>
      <c r="G43" s="171">
        <v>3691</v>
      </c>
      <c r="H43" s="169" t="s">
        <v>182</v>
      </c>
      <c r="I43" s="171">
        <v>623</v>
      </c>
      <c r="J43" s="169" t="s">
        <v>59</v>
      </c>
      <c r="K43" s="169"/>
      <c r="L43" s="55">
        <f t="shared" si="0"/>
        <v>2.4965855691103962</v>
      </c>
      <c r="M43" s="169"/>
      <c r="N43" s="55">
        <f t="shared" si="1"/>
        <v>2.349802962878079</v>
      </c>
      <c r="O43" s="24"/>
      <c r="P43" s="44">
        <f t="shared" si="2"/>
        <v>3.9633564476111713</v>
      </c>
      <c r="Q43" s="24"/>
      <c r="R43" s="25"/>
    </row>
    <row r="44" spans="1:18">
      <c r="A44" s="79"/>
      <c r="B44" s="79"/>
      <c r="C44" s="262" t="s">
        <v>13</v>
      </c>
      <c r="D44" s="262"/>
      <c r="E44" s="171">
        <v>6268</v>
      </c>
      <c r="F44" s="169" t="s">
        <v>182</v>
      </c>
      <c r="G44" s="171">
        <v>5927</v>
      </c>
      <c r="H44" s="169" t="s">
        <v>182</v>
      </c>
      <c r="I44" s="171">
        <v>341</v>
      </c>
      <c r="J44" s="169" t="s">
        <v>59</v>
      </c>
      <c r="K44" s="169"/>
      <c r="L44" s="55">
        <f t="shared" si="0"/>
        <v>3.6273987823792218</v>
      </c>
      <c r="M44" s="169"/>
      <c r="N44" s="55">
        <f t="shared" si="1"/>
        <v>3.7733086320721685</v>
      </c>
      <c r="O44" s="24"/>
      <c r="P44" s="44">
        <f t="shared" si="2"/>
        <v>2.1693491952414274</v>
      </c>
      <c r="Q44" s="24"/>
      <c r="R44" s="25"/>
    </row>
    <row r="45" spans="1:18">
      <c r="A45" s="79"/>
      <c r="B45" s="79"/>
      <c r="C45" s="262" t="s">
        <v>14</v>
      </c>
      <c r="D45" s="262"/>
      <c r="E45" s="171">
        <v>8402</v>
      </c>
      <c r="F45" s="169" t="s">
        <v>182</v>
      </c>
      <c r="G45" s="171">
        <v>7742</v>
      </c>
      <c r="H45" s="169" t="s">
        <v>182</v>
      </c>
      <c r="I45" s="171">
        <v>660</v>
      </c>
      <c r="J45" s="169" t="s">
        <v>59</v>
      </c>
      <c r="K45" s="169"/>
      <c r="L45" s="55">
        <f t="shared" si="0"/>
        <v>4.8623810736359641</v>
      </c>
      <c r="M45" s="169"/>
      <c r="N45" s="55">
        <f t="shared" si="1"/>
        <v>4.9287928850181757</v>
      </c>
      <c r="O45" s="24"/>
      <c r="P45" s="44">
        <f t="shared" si="2"/>
        <v>4.1987403778866339</v>
      </c>
      <c r="Q45" s="24"/>
      <c r="R45" s="25"/>
    </row>
    <row r="46" spans="1:18">
      <c r="A46" s="79"/>
      <c r="B46" s="79"/>
      <c r="C46" s="262" t="s">
        <v>61</v>
      </c>
      <c r="D46" s="262"/>
      <c r="E46" s="171">
        <v>9771</v>
      </c>
      <c r="F46" s="169" t="s">
        <v>182</v>
      </c>
      <c r="G46" s="171">
        <v>9045</v>
      </c>
      <c r="H46" s="169" t="s">
        <v>182</v>
      </c>
      <c r="I46" s="171">
        <v>726</v>
      </c>
      <c r="J46" s="169" t="s">
        <v>59</v>
      </c>
      <c r="K46" s="169"/>
      <c r="L46" s="55">
        <f t="shared" si="0"/>
        <v>5.654644783444061</v>
      </c>
      <c r="M46" s="169"/>
      <c r="N46" s="55">
        <f t="shared" si="1"/>
        <v>5.7583223514582018</v>
      </c>
      <c r="O46" s="24"/>
      <c r="P46" s="44">
        <f t="shared" si="2"/>
        <v>4.6186144156752977</v>
      </c>
      <c r="Q46" s="24"/>
      <c r="R46" s="25"/>
    </row>
    <row r="47" spans="1:18">
      <c r="A47" s="79"/>
      <c r="B47" s="79"/>
      <c r="C47" s="262" t="s">
        <v>15</v>
      </c>
      <c r="D47" s="262"/>
      <c r="E47" s="171">
        <v>3488</v>
      </c>
      <c r="F47" s="169" t="s">
        <v>182</v>
      </c>
      <c r="G47" s="171">
        <v>3349</v>
      </c>
      <c r="H47" s="169" t="s">
        <v>182</v>
      </c>
      <c r="I47" s="171">
        <v>139</v>
      </c>
      <c r="J47" s="169" t="s">
        <v>59</v>
      </c>
      <c r="K47" s="169"/>
      <c r="L47" s="55">
        <f t="shared" si="0"/>
        <v>2.0185652445658464</v>
      </c>
      <c r="M47" s="169"/>
      <c r="N47" s="55">
        <f t="shared" si="1"/>
        <v>2.1320753515791617</v>
      </c>
      <c r="O47" s="24"/>
      <c r="P47" s="44">
        <f t="shared" si="2"/>
        <v>0.88428017049430629</v>
      </c>
      <c r="Q47" s="24"/>
      <c r="R47" s="25"/>
    </row>
    <row r="48" spans="1:18">
      <c r="A48" s="79"/>
      <c r="B48" s="79"/>
      <c r="C48" s="262" t="s">
        <v>16</v>
      </c>
      <c r="D48" s="262"/>
      <c r="E48" s="171">
        <v>2434</v>
      </c>
      <c r="F48" s="169" t="s">
        <v>182</v>
      </c>
      <c r="G48" s="171">
        <v>2225</v>
      </c>
      <c r="H48" s="169" t="s">
        <v>182</v>
      </c>
      <c r="I48" s="171">
        <v>209</v>
      </c>
      <c r="J48" s="169" t="s">
        <v>59</v>
      </c>
      <c r="K48" s="169"/>
      <c r="L48" s="55">
        <f t="shared" si="0"/>
        <v>1.4085974212366028</v>
      </c>
      <c r="M48" s="169"/>
      <c r="N48" s="55">
        <f t="shared" si="1"/>
        <v>1.4165027343277501</v>
      </c>
      <c r="O48" s="24"/>
      <c r="P48" s="44">
        <f t="shared" si="2"/>
        <v>1.3296011196641007</v>
      </c>
      <c r="Q48" s="24"/>
      <c r="R48" s="25"/>
    </row>
    <row r="49" spans="1:18">
      <c r="A49" s="79"/>
      <c r="B49" s="79"/>
      <c r="C49" s="262" t="s">
        <v>17</v>
      </c>
      <c r="D49" s="262"/>
      <c r="E49" s="171">
        <v>2676</v>
      </c>
      <c r="F49" s="169" t="s">
        <v>59</v>
      </c>
      <c r="G49" s="171">
        <v>2406</v>
      </c>
      <c r="H49" s="169" t="s">
        <v>59</v>
      </c>
      <c r="I49" s="171">
        <v>270</v>
      </c>
      <c r="J49" s="169" t="s">
        <v>59</v>
      </c>
      <c r="K49" s="169"/>
      <c r="L49" s="55">
        <f t="shared" si="0"/>
        <v>1.5486469594203569</v>
      </c>
      <c r="M49" s="169"/>
      <c r="N49" s="55">
        <f t="shared" si="1"/>
        <v>1.5317328444011535</v>
      </c>
      <c r="O49" s="24"/>
      <c r="P49" s="44">
        <f t="shared" si="2"/>
        <v>1.7176665182263502</v>
      </c>
      <c r="Q49" s="24"/>
      <c r="R49" s="25"/>
    </row>
    <row r="50" spans="1:18">
      <c r="A50" s="79"/>
      <c r="B50" s="79"/>
      <c r="C50" s="262" t="s">
        <v>18</v>
      </c>
      <c r="D50" s="262"/>
      <c r="E50" s="171">
        <v>16627</v>
      </c>
      <c r="F50" s="169" t="s">
        <v>182</v>
      </c>
      <c r="G50" s="171">
        <v>14577</v>
      </c>
      <c r="H50" s="169" t="s">
        <v>182</v>
      </c>
      <c r="I50" s="171">
        <v>2050</v>
      </c>
      <c r="J50" s="169" t="s">
        <v>182</v>
      </c>
      <c r="K50" s="169"/>
      <c r="L50" s="55">
        <f t="shared" si="0"/>
        <v>9.6223292205838096</v>
      </c>
      <c r="M50" s="169"/>
      <c r="N50" s="55">
        <f t="shared" si="1"/>
        <v>9.2801619587845448</v>
      </c>
      <c r="O50" s="24"/>
      <c r="P50" s="44">
        <f t="shared" si="2"/>
        <v>13.041542082829697</v>
      </c>
      <c r="Q50" s="24"/>
      <c r="R50" s="25"/>
    </row>
    <row r="51" spans="1:18">
      <c r="A51" s="79"/>
      <c r="B51" s="79"/>
      <c r="C51" s="262" t="s">
        <v>19</v>
      </c>
      <c r="D51" s="262"/>
      <c r="E51" s="171">
        <v>8057</v>
      </c>
      <c r="F51" s="169" t="s">
        <v>182</v>
      </c>
      <c r="G51" s="171">
        <v>7377</v>
      </c>
      <c r="H51" s="169" t="s">
        <v>182</v>
      </c>
      <c r="I51" s="171">
        <v>680</v>
      </c>
      <c r="J51" s="169" t="s">
        <v>59</v>
      </c>
      <c r="K51" s="169"/>
      <c r="L51" s="55">
        <f t="shared" si="0"/>
        <v>4.6627236741591238</v>
      </c>
      <c r="M51" s="169"/>
      <c r="N51" s="55">
        <f t="shared" si="1"/>
        <v>4.6964227735441852</v>
      </c>
      <c r="O51" s="24"/>
      <c r="P51" s="44">
        <f t="shared" si="2"/>
        <v>4.3259749347922893</v>
      </c>
      <c r="Q51" s="24"/>
      <c r="R51" s="25"/>
    </row>
    <row r="52" spans="1:18">
      <c r="A52" s="79"/>
      <c r="B52" s="79"/>
      <c r="C52" s="268" t="s">
        <v>166</v>
      </c>
      <c r="D52" s="262"/>
      <c r="E52" s="171">
        <v>1333</v>
      </c>
      <c r="F52" s="169" t="s">
        <v>59</v>
      </c>
      <c r="G52" s="171">
        <v>1291</v>
      </c>
      <c r="H52" s="169" t="s">
        <v>59</v>
      </c>
      <c r="I52" s="171">
        <v>42</v>
      </c>
      <c r="J52" s="169" t="s">
        <v>59</v>
      </c>
      <c r="K52" s="169"/>
      <c r="L52" s="55">
        <f t="shared" si="0"/>
        <v>0.77142989421051411</v>
      </c>
      <c r="M52" s="169"/>
      <c r="N52" s="55">
        <f t="shared" si="1"/>
        <v>0.82188990113129234</v>
      </c>
      <c r="O52" s="24"/>
      <c r="P52" s="44">
        <f t="shared" si="2"/>
        <v>0.2671925695018767</v>
      </c>
      <c r="Q52" s="24"/>
      <c r="R52" s="25"/>
    </row>
    <row r="53" spans="1:18">
      <c r="A53" s="79"/>
      <c r="B53" s="79"/>
      <c r="C53" s="262" t="s">
        <v>20</v>
      </c>
      <c r="D53" s="262"/>
      <c r="E53" s="171">
        <v>445</v>
      </c>
      <c r="F53" s="169" t="s">
        <v>59</v>
      </c>
      <c r="G53" s="171">
        <v>418</v>
      </c>
      <c r="H53" s="169" t="s">
        <v>59</v>
      </c>
      <c r="I53" s="171">
        <v>27</v>
      </c>
      <c r="J53" s="169" t="s">
        <v>59</v>
      </c>
      <c r="K53" s="169"/>
      <c r="L53" s="55">
        <f t="shared" si="0"/>
        <v>0.25752910947012664</v>
      </c>
      <c r="M53" s="169"/>
      <c r="N53" s="55">
        <f t="shared" si="1"/>
        <v>0.26611152492089868</v>
      </c>
      <c r="O53" s="24"/>
      <c r="P53" s="44">
        <f t="shared" si="2"/>
        <v>0.17176665182263504</v>
      </c>
      <c r="Q53" s="24"/>
      <c r="R53" s="25"/>
    </row>
    <row r="54" spans="1:18">
      <c r="A54" s="79"/>
      <c r="B54" s="79"/>
      <c r="C54" s="262" t="s">
        <v>21</v>
      </c>
      <c r="D54" s="262"/>
      <c r="E54" s="171">
        <v>7204</v>
      </c>
      <c r="F54" s="169" t="s">
        <v>182</v>
      </c>
      <c r="G54" s="171">
        <v>6639</v>
      </c>
      <c r="H54" s="169" t="s">
        <v>182</v>
      </c>
      <c r="I54" s="171">
        <v>565</v>
      </c>
      <c r="J54" s="169" t="s">
        <v>59</v>
      </c>
      <c r="K54" s="169"/>
      <c r="L54" s="55">
        <f t="shared" si="0"/>
        <v>4.1690779879163866</v>
      </c>
      <c r="M54" s="169"/>
      <c r="N54" s="55">
        <f t="shared" si="1"/>
        <v>4.2265895070570485</v>
      </c>
      <c r="O54" s="24"/>
      <c r="P54" s="44">
        <f t="shared" si="2"/>
        <v>3.5943762325847701</v>
      </c>
      <c r="Q54" s="24"/>
      <c r="R54" s="25"/>
    </row>
    <row r="55" spans="1:18">
      <c r="A55" s="79"/>
      <c r="B55" s="79"/>
      <c r="C55" s="262" t="s">
        <v>22</v>
      </c>
      <c r="D55" s="262"/>
      <c r="E55" s="171">
        <v>4900</v>
      </c>
      <c r="F55" s="169" t="s">
        <v>182</v>
      </c>
      <c r="G55" s="171">
        <v>4408</v>
      </c>
      <c r="H55" s="169" t="s">
        <v>182</v>
      </c>
      <c r="I55" s="171">
        <v>492</v>
      </c>
      <c r="J55" s="169" t="s">
        <v>59</v>
      </c>
      <c r="K55" s="169"/>
      <c r="L55" s="55">
        <f t="shared" si="0"/>
        <v>2.8357137896710571</v>
      </c>
      <c r="M55" s="169"/>
      <c r="N55" s="55">
        <f t="shared" si="1"/>
        <v>2.8062669900749313</v>
      </c>
      <c r="O55" s="24"/>
      <c r="P55" s="44">
        <f t="shared" si="2"/>
        <v>3.1299700998791273</v>
      </c>
      <c r="Q55" s="24"/>
      <c r="R55" s="25"/>
    </row>
    <row r="56" spans="1:18">
      <c r="A56" s="79"/>
      <c r="B56" s="79"/>
      <c r="C56" s="262" t="s">
        <v>23</v>
      </c>
      <c r="D56" s="262"/>
      <c r="E56" s="171">
        <v>4774</v>
      </c>
      <c r="F56" s="169" t="s">
        <v>182</v>
      </c>
      <c r="G56" s="171">
        <v>4499</v>
      </c>
      <c r="H56" s="169" t="s">
        <v>182</v>
      </c>
      <c r="I56" s="171">
        <v>275</v>
      </c>
      <c r="J56" s="169" t="s">
        <v>59</v>
      </c>
      <c r="K56" s="169"/>
      <c r="L56" s="55">
        <f t="shared" si="0"/>
        <v>2.7627954350795156</v>
      </c>
      <c r="M56" s="169"/>
      <c r="N56" s="55">
        <f t="shared" si="1"/>
        <v>2.8642003603328305</v>
      </c>
      <c r="O56" s="24"/>
      <c r="P56" s="44">
        <f t="shared" si="2"/>
        <v>1.7494751574527643</v>
      </c>
      <c r="Q56" s="24"/>
      <c r="R56" s="25"/>
    </row>
    <row r="57" spans="1:18">
      <c r="A57" s="79"/>
      <c r="B57" s="79"/>
      <c r="C57" s="262" t="s">
        <v>24</v>
      </c>
      <c r="D57" s="262"/>
      <c r="E57" s="171">
        <v>553</v>
      </c>
      <c r="F57" s="169" t="s">
        <v>59</v>
      </c>
      <c r="G57" s="171">
        <v>548</v>
      </c>
      <c r="H57" s="169" t="s">
        <v>59</v>
      </c>
      <c r="I57" s="171">
        <v>5</v>
      </c>
      <c r="J57" s="169" t="s">
        <v>59</v>
      </c>
      <c r="K57" s="169"/>
      <c r="L57" s="55">
        <f t="shared" si="0"/>
        <v>0.32003055626287646</v>
      </c>
      <c r="M57" s="169"/>
      <c r="N57" s="55">
        <f t="shared" si="1"/>
        <v>0.34887348243218297</v>
      </c>
      <c r="O57" s="24"/>
      <c r="P57" s="44">
        <f t="shared" si="2"/>
        <v>3.1808639226413894E-2</v>
      </c>
      <c r="Q57" s="24"/>
      <c r="R57" s="25"/>
    </row>
    <row r="58" spans="1:18">
      <c r="A58" s="79"/>
      <c r="B58" s="79"/>
      <c r="C58" s="262" t="s">
        <v>25</v>
      </c>
      <c r="D58" s="262"/>
      <c r="E58" s="171">
        <v>7112</v>
      </c>
      <c r="F58" s="169" t="s">
        <v>182</v>
      </c>
      <c r="G58" s="171">
        <v>6480</v>
      </c>
      <c r="H58" s="169" t="s">
        <v>182</v>
      </c>
      <c r="I58" s="171">
        <v>632</v>
      </c>
      <c r="J58" s="169" t="s">
        <v>59</v>
      </c>
      <c r="K58" s="169"/>
      <c r="L58" s="55">
        <f t="shared" si="0"/>
        <v>4.1158360147225634</v>
      </c>
      <c r="M58" s="169"/>
      <c r="N58" s="55">
        <f t="shared" si="1"/>
        <v>4.1253652667163241</v>
      </c>
      <c r="O58" s="24"/>
      <c r="P58" s="44">
        <f t="shared" si="2"/>
        <v>4.0206119982187163</v>
      </c>
      <c r="Q58" s="24"/>
      <c r="R58" s="25"/>
    </row>
    <row r="59" spans="1:18">
      <c r="A59" s="79"/>
      <c r="B59" s="79"/>
      <c r="C59" s="262" t="s">
        <v>26</v>
      </c>
      <c r="D59" s="262"/>
      <c r="E59" s="171">
        <v>606</v>
      </c>
      <c r="F59" s="169" t="s">
        <v>59</v>
      </c>
      <c r="G59" s="171">
        <v>574</v>
      </c>
      <c r="H59" s="169" t="s">
        <v>59</v>
      </c>
      <c r="I59" s="171">
        <v>32</v>
      </c>
      <c r="J59" s="169" t="s">
        <v>59</v>
      </c>
      <c r="K59" s="169"/>
      <c r="L59" s="55">
        <f t="shared" si="0"/>
        <v>0.35070256255931848</v>
      </c>
      <c r="M59" s="169"/>
      <c r="N59" s="55">
        <f t="shared" si="1"/>
        <v>0.36542587393443982</v>
      </c>
      <c r="O59" s="24"/>
      <c r="P59" s="44">
        <f t="shared" si="2"/>
        <v>0.20357529104904892</v>
      </c>
      <c r="Q59" s="24"/>
      <c r="R59" s="25"/>
    </row>
    <row r="60" spans="1:18">
      <c r="A60" s="79"/>
      <c r="B60" s="79"/>
      <c r="C60" s="268" t="s">
        <v>165</v>
      </c>
      <c r="D60" s="262"/>
      <c r="E60" s="171">
        <v>6967</v>
      </c>
      <c r="F60" s="169" t="s">
        <v>182</v>
      </c>
      <c r="G60" s="171">
        <v>5877</v>
      </c>
      <c r="H60" s="169" t="s">
        <v>182</v>
      </c>
      <c r="I60" s="171">
        <v>1090</v>
      </c>
      <c r="J60" s="169" t="s">
        <v>59</v>
      </c>
      <c r="K60" s="169"/>
      <c r="L60" s="55">
        <f t="shared" si="0"/>
        <v>4.0319220352322969</v>
      </c>
      <c r="M60" s="169"/>
      <c r="N60" s="55">
        <f t="shared" si="1"/>
        <v>3.7414771099524438</v>
      </c>
      <c r="O60" s="24"/>
      <c r="P60" s="44">
        <f t="shared" si="2"/>
        <v>6.9342833513582285</v>
      </c>
      <c r="Q60" s="24"/>
      <c r="R60" s="25"/>
    </row>
    <row r="61" spans="1:18">
      <c r="A61" s="79"/>
      <c r="B61" s="79"/>
      <c r="C61" s="262" t="s">
        <v>27</v>
      </c>
      <c r="D61" s="262"/>
      <c r="E61" s="171">
        <v>0</v>
      </c>
      <c r="F61" s="169"/>
      <c r="G61" s="171">
        <v>0</v>
      </c>
      <c r="H61" s="169"/>
      <c r="I61" s="171">
        <v>0</v>
      </c>
      <c r="J61" s="169"/>
      <c r="K61" s="169"/>
      <c r="L61" s="55">
        <f>E61*100/SUM($E$31:$E$62)</f>
        <v>0</v>
      </c>
      <c r="M61" s="169"/>
      <c r="N61" s="55">
        <f t="shared" si="1"/>
        <v>0</v>
      </c>
      <c r="O61" s="24"/>
      <c r="P61" s="44">
        <f t="shared" si="2"/>
        <v>0</v>
      </c>
      <c r="Q61" s="24"/>
      <c r="R61" s="25"/>
    </row>
    <row r="62" spans="1:18">
      <c r="A62" s="79"/>
      <c r="B62" s="79"/>
      <c r="C62" s="262" t="s">
        <v>28</v>
      </c>
      <c r="D62" s="262"/>
      <c r="E62" s="171">
        <v>3942</v>
      </c>
      <c r="F62" s="169" t="s">
        <v>182</v>
      </c>
      <c r="G62" s="171">
        <v>3751</v>
      </c>
      <c r="H62" s="169" t="s">
        <v>182</v>
      </c>
      <c r="I62" s="171">
        <v>191</v>
      </c>
      <c r="J62" s="169" t="s">
        <v>59</v>
      </c>
      <c r="K62" s="169"/>
      <c r="L62" s="55">
        <f t="shared" si="0"/>
        <v>2.281302807935369</v>
      </c>
      <c r="N62" s="55">
        <f t="shared" si="1"/>
        <v>2.3880007894217488</v>
      </c>
      <c r="P62" s="44">
        <f t="shared" si="2"/>
        <v>1.2150900184490108</v>
      </c>
      <c r="Q62" s="24"/>
      <c r="R62" s="25"/>
    </row>
    <row r="63" spans="1:18">
      <c r="A63" s="79"/>
      <c r="B63" s="79"/>
      <c r="C63" s="176" t="s">
        <v>29</v>
      </c>
      <c r="D63" s="174"/>
      <c r="E63" s="166">
        <v>605</v>
      </c>
      <c r="F63" s="169" t="s">
        <v>59</v>
      </c>
      <c r="G63" s="166">
        <v>605</v>
      </c>
      <c r="H63" s="169" t="s">
        <v>59</v>
      </c>
      <c r="I63" s="166">
        <v>0</v>
      </c>
      <c r="J63" s="169" t="s">
        <v>59</v>
      </c>
      <c r="K63" s="169"/>
      <c r="L63" s="177" t="s">
        <v>122</v>
      </c>
      <c r="M63" s="169"/>
      <c r="N63" s="177" t="s">
        <v>122</v>
      </c>
      <c r="O63" s="24"/>
      <c r="P63" s="115" t="s">
        <v>122</v>
      </c>
      <c r="Q63" s="24"/>
      <c r="R63" s="25"/>
    </row>
    <row r="64" spans="1:18">
      <c r="A64" s="79"/>
      <c r="B64" s="79"/>
      <c r="C64" s="174"/>
      <c r="D64" s="174"/>
      <c r="E64" s="166"/>
      <c r="F64" s="169"/>
      <c r="G64" s="166"/>
      <c r="H64" s="169"/>
      <c r="I64" s="166"/>
      <c r="J64" s="169"/>
      <c r="K64" s="169"/>
      <c r="L64" s="165"/>
      <c r="M64" s="169"/>
      <c r="N64" s="165"/>
      <c r="O64" s="24"/>
      <c r="P64" s="22"/>
      <c r="Q64" s="24"/>
      <c r="R64" s="25"/>
    </row>
    <row r="65" spans="1:31" s="45" customFormat="1">
      <c r="A65" s="267" t="s">
        <v>30</v>
      </c>
      <c r="B65" s="267"/>
      <c r="C65" s="267"/>
      <c r="D65" s="267"/>
      <c r="E65" s="169">
        <v>192224</v>
      </c>
      <c r="F65" s="169"/>
      <c r="G65" s="169">
        <v>174943</v>
      </c>
      <c r="H65" s="169"/>
      <c r="I65" s="169">
        <v>17281</v>
      </c>
      <c r="J65" s="169"/>
      <c r="K65" s="169"/>
      <c r="L65" s="47">
        <f>SUM(L66:L67)</f>
        <v>99.999479773597471</v>
      </c>
      <c r="M65" s="169"/>
      <c r="N65" s="47">
        <f>SUM(N66:N67)</f>
        <v>99.999428385245494</v>
      </c>
      <c r="O65" s="24"/>
      <c r="P65" s="43">
        <f>SUM(P66:P67)</f>
        <v>100</v>
      </c>
      <c r="Q65" s="24"/>
      <c r="R65" s="25"/>
    </row>
    <row r="66" spans="1:31" s="45" customFormat="1">
      <c r="A66" s="173"/>
      <c r="B66" s="174" t="s">
        <v>112</v>
      </c>
      <c r="C66" s="174"/>
      <c r="D66" s="174"/>
      <c r="E66" s="171">
        <f>E28</f>
        <v>18822</v>
      </c>
      <c r="F66" s="169"/>
      <c r="G66" s="171">
        <f>G28</f>
        <v>17261</v>
      </c>
      <c r="H66" s="169"/>
      <c r="I66" s="171">
        <f>I28</f>
        <v>1561</v>
      </c>
      <c r="J66" s="169"/>
      <c r="K66" s="169"/>
      <c r="L66" s="55">
        <f>E66*100/E65</f>
        <v>9.7917013484268356</v>
      </c>
      <c r="M66" s="169"/>
      <c r="N66" s="55">
        <f>G66*100/G65</f>
        <v>9.8666422777704739</v>
      </c>
      <c r="O66" s="24"/>
      <c r="P66" s="44">
        <f>I66*100/I65</f>
        <v>9.0330420693246918</v>
      </c>
      <c r="Q66" s="24"/>
      <c r="R66" s="25"/>
    </row>
    <row r="67" spans="1:31" s="45" customFormat="1">
      <c r="A67" s="173"/>
      <c r="B67" s="174" t="s">
        <v>14</v>
      </c>
      <c r="C67" s="249"/>
      <c r="D67" s="249"/>
      <c r="E67" s="171">
        <f>E29</f>
        <v>173401</v>
      </c>
      <c r="F67" s="169"/>
      <c r="G67" s="171">
        <f>G29</f>
        <v>157681</v>
      </c>
      <c r="H67" s="169"/>
      <c r="I67" s="171">
        <f>I29</f>
        <v>15720</v>
      </c>
      <c r="J67" s="169"/>
      <c r="K67" s="169"/>
      <c r="L67" s="55">
        <f>E67*100/E65</f>
        <v>90.20777842517063</v>
      </c>
      <c r="M67" s="169"/>
      <c r="N67" s="55">
        <f>G67*100/G65</f>
        <v>90.132786107475013</v>
      </c>
      <c r="O67" s="24"/>
      <c r="P67" s="44">
        <f>I67*100/I65</f>
        <v>90.966957930675306</v>
      </c>
      <c r="Q67" s="24"/>
      <c r="R67" s="25"/>
    </row>
    <row r="68" spans="1:31" s="45" customFormat="1" ht="14.25">
      <c r="A68" s="173"/>
      <c r="B68" s="174"/>
      <c r="C68" s="250" t="s">
        <v>160</v>
      </c>
      <c r="D68" s="249"/>
      <c r="E68" s="169">
        <v>173401</v>
      </c>
      <c r="F68" s="169"/>
      <c r="G68" s="169">
        <v>157681</v>
      </c>
      <c r="H68" s="169"/>
      <c r="I68" s="169">
        <v>15720</v>
      </c>
      <c r="J68" s="169"/>
      <c r="K68" s="169"/>
      <c r="L68" s="47">
        <f>SUM(L69:L70)</f>
        <v>99.999289601182113</v>
      </c>
      <c r="M68" s="169"/>
      <c r="N68" s="47">
        <f>SUM(N69:N70)</f>
        <v>100</v>
      </c>
      <c r="O68" s="24"/>
      <c r="P68" s="43">
        <f>SUM(P69:P70)</f>
        <v>99.992226368159209</v>
      </c>
      <c r="Q68" s="24"/>
      <c r="R68" s="25"/>
    </row>
    <row r="69" spans="1:31" s="45" customFormat="1">
      <c r="A69" s="79"/>
      <c r="B69" s="79"/>
      <c r="C69" s="262" t="s">
        <v>31</v>
      </c>
      <c r="D69" s="262"/>
      <c r="E69" s="171">
        <v>106420</v>
      </c>
      <c r="F69" s="169"/>
      <c r="G69" s="171">
        <v>97035</v>
      </c>
      <c r="H69" s="169"/>
      <c r="I69" s="171">
        <v>9385</v>
      </c>
      <c r="J69" s="169"/>
      <c r="K69" s="169"/>
      <c r="L69" s="55">
        <f>E69*100/(E68-E71)</f>
        <v>75.600642200531382</v>
      </c>
      <c r="M69" s="169"/>
      <c r="N69" s="55">
        <f>G69*100/(G68-G71)</f>
        <v>75.866679176244318</v>
      </c>
      <c r="O69" s="24"/>
      <c r="P69" s="44">
        <f>I69*100/(I68-I71)</f>
        <v>72.955534825870643</v>
      </c>
      <c r="Q69" s="24"/>
      <c r="R69" s="25"/>
    </row>
    <row r="70" spans="1:31" s="45" customFormat="1">
      <c r="A70" s="79"/>
      <c r="B70" s="79"/>
      <c r="C70" s="262" t="s">
        <v>32</v>
      </c>
      <c r="D70" s="262"/>
      <c r="E70" s="171">
        <v>34345</v>
      </c>
      <c r="F70" s="169"/>
      <c r="G70" s="171">
        <v>30867</v>
      </c>
      <c r="H70" s="169"/>
      <c r="I70" s="171">
        <v>3478</v>
      </c>
      <c r="J70" s="169"/>
      <c r="K70" s="169"/>
      <c r="L70" s="55">
        <f>E70*100/(E68-E71)</f>
        <v>24.398647400650724</v>
      </c>
      <c r="M70" s="169"/>
      <c r="N70" s="55">
        <f>G70*100/(G68-G71)</f>
        <v>24.133320823755689</v>
      </c>
      <c r="O70" s="24"/>
      <c r="P70" s="44">
        <f>I70*100/(I68-I71)</f>
        <v>27.036691542288558</v>
      </c>
      <c r="Q70" s="24"/>
      <c r="R70" s="25"/>
    </row>
    <row r="71" spans="1:31" s="45" customFormat="1">
      <c r="A71" s="79"/>
      <c r="B71" s="79"/>
      <c r="C71" s="262" t="s">
        <v>29</v>
      </c>
      <c r="D71" s="262"/>
      <c r="E71" s="171">
        <v>32635</v>
      </c>
      <c r="F71" s="169"/>
      <c r="G71" s="171">
        <v>29779</v>
      </c>
      <c r="H71" s="169"/>
      <c r="I71" s="140">
        <v>2856</v>
      </c>
      <c r="J71" s="169"/>
      <c r="K71" s="169"/>
      <c r="L71" s="177" t="s">
        <v>122</v>
      </c>
      <c r="M71" s="228"/>
      <c r="N71" s="177" t="s">
        <v>122</v>
      </c>
      <c r="O71" s="116"/>
      <c r="P71" s="115" t="s">
        <v>122</v>
      </c>
      <c r="Q71" s="24"/>
      <c r="R71" s="25"/>
    </row>
    <row r="72" spans="1:31" ht="6" customHeight="1" thickBot="1">
      <c r="A72" s="178"/>
      <c r="B72" s="178"/>
      <c r="C72" s="178"/>
      <c r="D72" s="178"/>
      <c r="E72" s="179"/>
      <c r="F72" s="179"/>
      <c r="G72" s="179"/>
      <c r="H72" s="179"/>
      <c r="I72" s="179"/>
      <c r="J72" s="179"/>
      <c r="K72" s="178"/>
      <c r="L72" s="178"/>
      <c r="M72" s="178"/>
      <c r="N72" s="178"/>
      <c r="O72" s="27"/>
      <c r="P72" s="27"/>
      <c r="Q72" s="27"/>
      <c r="R72" s="20"/>
    </row>
    <row r="73" spans="1:31" ht="6" customHeight="1">
      <c r="A73" s="180"/>
      <c r="B73" s="180"/>
      <c r="C73" s="180"/>
      <c r="D73" s="180"/>
      <c r="E73" s="180"/>
      <c r="F73" s="180"/>
      <c r="G73" s="180"/>
      <c r="H73" s="180"/>
      <c r="I73" s="180"/>
      <c r="J73" s="180"/>
      <c r="K73" s="180"/>
      <c r="L73" s="180"/>
      <c r="M73" s="180"/>
      <c r="N73" s="180"/>
      <c r="O73" s="28"/>
      <c r="P73" s="28"/>
      <c r="Q73" s="28"/>
      <c r="R73" s="28"/>
    </row>
    <row r="74" spans="1:31">
      <c r="A74" s="181" t="s">
        <v>42</v>
      </c>
      <c r="B74" s="182">
        <v>1</v>
      </c>
      <c r="C74" s="180" t="s">
        <v>161</v>
      </c>
      <c r="D74" s="180"/>
      <c r="E74" s="183"/>
      <c r="F74" s="183"/>
      <c r="G74" s="183"/>
      <c r="H74" s="183"/>
      <c r="I74" s="183"/>
      <c r="K74" s="183"/>
      <c r="L74" s="183"/>
      <c r="M74" s="183"/>
      <c r="N74" s="183"/>
      <c r="O74" s="32"/>
      <c r="P74" s="32"/>
      <c r="Q74" s="32"/>
      <c r="R74" s="32"/>
    </row>
    <row r="75" spans="1:31">
      <c r="A75" s="180"/>
      <c r="B75" s="185">
        <v>0</v>
      </c>
      <c r="C75" s="183" t="s">
        <v>36</v>
      </c>
      <c r="D75" s="183"/>
      <c r="E75" s="183"/>
      <c r="F75" s="183"/>
      <c r="G75" s="183"/>
      <c r="H75" s="183"/>
      <c r="I75" s="183"/>
      <c r="K75" s="183"/>
      <c r="L75" s="183"/>
      <c r="M75" s="183"/>
      <c r="N75" s="183"/>
      <c r="O75" s="32"/>
      <c r="P75" s="32"/>
      <c r="Q75" s="32"/>
      <c r="R75" s="32"/>
    </row>
    <row r="76" spans="1:31">
      <c r="A76" s="79"/>
      <c r="B76" s="186" t="s">
        <v>59</v>
      </c>
      <c r="C76" s="183" t="s">
        <v>111</v>
      </c>
      <c r="D76" s="183"/>
      <c r="E76" s="136"/>
      <c r="F76" s="136"/>
      <c r="G76" s="136"/>
      <c r="H76" s="136"/>
      <c r="I76" s="136"/>
      <c r="K76" s="79"/>
      <c r="L76" s="79"/>
      <c r="M76" s="79"/>
      <c r="N76" s="79"/>
      <c r="O76" s="20"/>
      <c r="P76" s="20"/>
      <c r="Q76" s="20"/>
      <c r="R76" s="20"/>
    </row>
    <row r="77" spans="1:31">
      <c r="B77" s="66" t="s">
        <v>122</v>
      </c>
      <c r="C77" s="162" t="s">
        <v>124</v>
      </c>
      <c r="D77" s="79"/>
      <c r="E77" s="188"/>
      <c r="G77" s="188"/>
      <c r="I77" s="188"/>
    </row>
    <row r="78" spans="1:31">
      <c r="B78" s="248" t="s">
        <v>204</v>
      </c>
      <c r="C78" s="269" t="s">
        <v>205</v>
      </c>
      <c r="D78" s="269"/>
      <c r="E78" s="269"/>
      <c r="F78" s="269"/>
      <c r="G78" s="269"/>
      <c r="H78" s="269"/>
      <c r="I78" s="269"/>
      <c r="J78" s="269"/>
      <c r="K78" s="269"/>
      <c r="L78" s="269"/>
      <c r="M78" s="269"/>
      <c r="N78" s="269"/>
      <c r="O78" s="269"/>
      <c r="P78" s="269"/>
      <c r="Q78" s="269"/>
      <c r="R78" s="269"/>
      <c r="S78" s="269"/>
      <c r="T78" s="269"/>
      <c r="U78" s="269"/>
      <c r="V78" s="269"/>
      <c r="W78" s="269"/>
      <c r="X78" s="269"/>
      <c r="Y78" s="269"/>
      <c r="Z78" s="269"/>
      <c r="AA78" s="269"/>
      <c r="AB78" s="269"/>
      <c r="AC78" s="269"/>
      <c r="AD78" s="269"/>
      <c r="AE78" s="269"/>
    </row>
    <row r="79" spans="1:31">
      <c r="B79" s="96"/>
      <c r="E79" s="188"/>
      <c r="G79" s="188"/>
      <c r="I79" s="188"/>
    </row>
    <row r="80" spans="1:31">
      <c r="E80" s="188"/>
      <c r="G80" s="188"/>
      <c r="I80" s="188"/>
    </row>
    <row r="81" spans="5:9">
      <c r="E81" s="171"/>
      <c r="F81" s="169"/>
      <c r="G81" s="171"/>
      <c r="H81" s="169"/>
      <c r="I81" s="171"/>
    </row>
    <row r="82" spans="5:9">
      <c r="E82" s="188"/>
      <c r="G82" s="188"/>
      <c r="I82" s="188"/>
    </row>
    <row r="83" spans="5:9">
      <c r="E83" s="188"/>
      <c r="G83" s="188"/>
      <c r="I83" s="188"/>
    </row>
    <row r="84" spans="5:9">
      <c r="E84" s="188"/>
      <c r="G84" s="188"/>
      <c r="I84" s="188"/>
    </row>
    <row r="85" spans="5:9">
      <c r="E85" s="188"/>
      <c r="G85" s="188"/>
      <c r="I85" s="188"/>
    </row>
    <row r="86" spans="5:9">
      <c r="E86" s="188"/>
      <c r="G86" s="188"/>
      <c r="I86" s="188"/>
    </row>
    <row r="87" spans="5:9">
      <c r="E87" s="188"/>
      <c r="G87" s="188"/>
      <c r="I87" s="188"/>
    </row>
    <row r="88" spans="5:9">
      <c r="E88" s="188"/>
      <c r="G88" s="188"/>
      <c r="I88" s="188"/>
    </row>
    <row r="89" spans="5:9">
      <c r="E89" s="188"/>
      <c r="G89" s="188"/>
      <c r="I89" s="188"/>
    </row>
    <row r="90" spans="5:9">
      <c r="E90" s="188"/>
      <c r="G90" s="188"/>
      <c r="I90" s="188"/>
    </row>
    <row r="91" spans="5:9">
      <c r="E91" s="188"/>
      <c r="G91" s="188"/>
      <c r="I91" s="188"/>
    </row>
    <row r="92" spans="5:9">
      <c r="E92" s="188"/>
      <c r="G92" s="188"/>
      <c r="I92" s="188"/>
    </row>
    <row r="93" spans="5:9">
      <c r="E93" s="188"/>
      <c r="G93" s="188"/>
      <c r="I93" s="188"/>
    </row>
    <row r="94" spans="5:9">
      <c r="E94" s="188"/>
      <c r="G94" s="188"/>
      <c r="I94" s="188"/>
    </row>
    <row r="95" spans="5:9">
      <c r="E95" s="188"/>
      <c r="G95" s="188"/>
      <c r="I95" s="188"/>
    </row>
    <row r="96" spans="5:9">
      <c r="E96" s="188"/>
      <c r="G96" s="188"/>
      <c r="I96" s="188"/>
    </row>
    <row r="97" spans="5:9">
      <c r="E97" s="188"/>
      <c r="G97" s="188"/>
      <c r="I97" s="188"/>
    </row>
    <row r="98" spans="5:9">
      <c r="E98" s="188"/>
      <c r="G98" s="188"/>
      <c r="I98" s="188"/>
    </row>
    <row r="99" spans="5:9">
      <c r="E99" s="188"/>
      <c r="G99" s="188"/>
      <c r="I99" s="188"/>
    </row>
    <row r="100" spans="5:9">
      <c r="E100" s="188"/>
      <c r="G100" s="188"/>
      <c r="I100" s="188"/>
    </row>
    <row r="101" spans="5:9">
      <c r="E101" s="188"/>
      <c r="G101" s="188"/>
      <c r="I101" s="188"/>
    </row>
    <row r="102" spans="5:9">
      <c r="E102" s="188"/>
      <c r="G102" s="188"/>
      <c r="I102" s="188"/>
    </row>
    <row r="103" spans="5:9">
      <c r="E103" s="188"/>
      <c r="G103" s="188"/>
      <c r="I103" s="188"/>
    </row>
    <row r="104" spans="5:9">
      <c r="E104" s="188"/>
      <c r="G104" s="188"/>
      <c r="I104" s="188"/>
    </row>
    <row r="105" spans="5:9">
      <c r="E105" s="188"/>
      <c r="G105" s="188"/>
      <c r="I105" s="188"/>
    </row>
    <row r="106" spans="5:9">
      <c r="E106" s="188"/>
      <c r="G106" s="188"/>
      <c r="I106" s="188"/>
    </row>
    <row r="107" spans="5:9">
      <c r="E107" s="188"/>
      <c r="G107" s="188"/>
      <c r="I107" s="188"/>
    </row>
    <row r="108" spans="5:9">
      <c r="E108" s="188"/>
      <c r="G108" s="188"/>
      <c r="I108" s="188"/>
    </row>
    <row r="109" spans="5:9">
      <c r="E109" s="188"/>
      <c r="G109" s="188"/>
      <c r="I109" s="188"/>
    </row>
    <row r="110" spans="5:9">
      <c r="E110" s="188"/>
      <c r="G110" s="188"/>
      <c r="I110" s="188"/>
    </row>
    <row r="111" spans="5:9">
      <c r="E111" s="188"/>
      <c r="G111" s="188"/>
      <c r="I111" s="188"/>
    </row>
    <row r="112" spans="5:9">
      <c r="E112" s="188"/>
      <c r="G112" s="188"/>
      <c r="I112" s="188"/>
    </row>
    <row r="113" spans="5:9">
      <c r="E113" s="188"/>
      <c r="G113" s="188"/>
      <c r="I113" s="188"/>
    </row>
    <row r="114" spans="5:9">
      <c r="E114" s="188"/>
      <c r="G114" s="188"/>
      <c r="I114" s="188"/>
    </row>
    <row r="115" spans="5:9">
      <c r="E115" s="188"/>
      <c r="G115" s="188"/>
      <c r="I115" s="188"/>
    </row>
    <row r="116" spans="5:9">
      <c r="E116" s="188"/>
      <c r="G116" s="188"/>
      <c r="I116" s="188"/>
    </row>
    <row r="117" spans="5:9">
      <c r="E117" s="188"/>
      <c r="G117" s="188"/>
      <c r="I117" s="188"/>
    </row>
    <row r="118" spans="5:9">
      <c r="E118" s="188"/>
      <c r="G118" s="188"/>
      <c r="I118" s="188"/>
    </row>
    <row r="119" spans="5:9">
      <c r="E119" s="188"/>
      <c r="G119" s="188"/>
      <c r="I119" s="188"/>
    </row>
    <row r="120" spans="5:9">
      <c r="E120" s="188"/>
      <c r="G120" s="188"/>
      <c r="I120" s="188"/>
    </row>
    <row r="121" spans="5:9">
      <c r="E121" s="188"/>
      <c r="G121" s="188"/>
      <c r="I121" s="188"/>
    </row>
    <row r="122" spans="5:9">
      <c r="E122" s="188"/>
      <c r="G122" s="188"/>
      <c r="I122" s="188"/>
    </row>
    <row r="123" spans="5:9">
      <c r="E123" s="188"/>
      <c r="G123" s="188"/>
      <c r="I123" s="188"/>
    </row>
    <row r="124" spans="5:9">
      <c r="E124" s="188"/>
      <c r="G124" s="188"/>
      <c r="I124" s="188"/>
    </row>
    <row r="125" spans="5:9">
      <c r="E125" s="188"/>
      <c r="G125" s="188"/>
      <c r="I125" s="188"/>
    </row>
    <row r="126" spans="5:9">
      <c r="E126" s="188"/>
      <c r="G126" s="188"/>
      <c r="I126" s="188"/>
    </row>
    <row r="127" spans="5:9">
      <c r="E127" s="188"/>
      <c r="G127" s="188"/>
      <c r="I127" s="188"/>
    </row>
    <row r="128" spans="5:9">
      <c r="E128" s="188"/>
      <c r="G128" s="188"/>
      <c r="I128" s="188"/>
    </row>
    <row r="129" spans="5:9">
      <c r="E129" s="188"/>
      <c r="G129" s="188"/>
      <c r="I129" s="188"/>
    </row>
    <row r="130" spans="5:9">
      <c r="E130" s="188"/>
      <c r="G130" s="188"/>
      <c r="I130" s="188"/>
    </row>
    <row r="131" spans="5:9">
      <c r="E131" s="188"/>
      <c r="G131" s="188"/>
      <c r="I131" s="188"/>
    </row>
    <row r="132" spans="5:9">
      <c r="E132" s="188"/>
      <c r="G132" s="188"/>
      <c r="I132" s="188"/>
    </row>
    <row r="133" spans="5:9">
      <c r="E133" s="188"/>
      <c r="G133" s="188"/>
      <c r="I133" s="188"/>
    </row>
    <row r="134" spans="5:9">
      <c r="E134" s="188"/>
      <c r="G134" s="188"/>
      <c r="I134" s="188"/>
    </row>
    <row r="135" spans="5:9">
      <c r="E135" s="188"/>
      <c r="G135" s="188"/>
      <c r="I135" s="188"/>
    </row>
    <row r="136" spans="5:9">
      <c r="E136" s="188"/>
      <c r="G136" s="188"/>
      <c r="I136" s="188"/>
    </row>
    <row r="137" spans="5:9">
      <c r="E137" s="188"/>
      <c r="G137" s="188"/>
      <c r="I137" s="188"/>
    </row>
    <row r="138" spans="5:9">
      <c r="E138" s="188"/>
      <c r="G138" s="188"/>
      <c r="I138" s="188"/>
    </row>
    <row r="139" spans="5:9">
      <c r="E139" s="188"/>
      <c r="G139" s="188"/>
      <c r="I139" s="188"/>
    </row>
    <row r="140" spans="5:9">
      <c r="E140" s="188"/>
      <c r="G140" s="188"/>
      <c r="I140" s="188"/>
    </row>
    <row r="141" spans="5:9">
      <c r="E141" s="188"/>
      <c r="G141" s="188"/>
      <c r="I141" s="188"/>
    </row>
    <row r="142" spans="5:9">
      <c r="E142" s="188"/>
      <c r="G142" s="188"/>
      <c r="I142" s="188"/>
    </row>
    <row r="143" spans="5:9">
      <c r="E143" s="188"/>
      <c r="G143" s="188"/>
      <c r="I143" s="188"/>
    </row>
    <row r="144" spans="5:9">
      <c r="E144" s="188"/>
      <c r="G144" s="188"/>
      <c r="I144" s="188"/>
    </row>
    <row r="145" spans="5:9">
      <c r="E145" s="188"/>
      <c r="G145" s="188"/>
      <c r="I145" s="188"/>
    </row>
    <row r="146" spans="5:9">
      <c r="E146" s="188"/>
      <c r="G146" s="188"/>
      <c r="I146" s="188"/>
    </row>
    <row r="147" spans="5:9">
      <c r="E147" s="188"/>
      <c r="G147" s="188"/>
      <c r="I147" s="188"/>
    </row>
    <row r="148" spans="5:9">
      <c r="E148" s="188"/>
      <c r="G148" s="188"/>
      <c r="I148" s="188"/>
    </row>
    <row r="149" spans="5:9">
      <c r="E149" s="188"/>
      <c r="G149" s="188"/>
      <c r="I149" s="188"/>
    </row>
    <row r="150" spans="5:9">
      <c r="E150" s="188"/>
      <c r="G150" s="188"/>
      <c r="I150" s="188"/>
    </row>
    <row r="151" spans="5:9">
      <c r="E151" s="188"/>
      <c r="G151" s="188"/>
      <c r="I151" s="188"/>
    </row>
    <row r="152" spans="5:9">
      <c r="E152" s="188"/>
      <c r="G152" s="188"/>
      <c r="I152" s="188"/>
    </row>
    <row r="153" spans="5:9">
      <c r="E153" s="188"/>
      <c r="G153" s="188"/>
      <c r="I153" s="188"/>
    </row>
    <row r="154" spans="5:9">
      <c r="E154" s="188"/>
      <c r="G154" s="188"/>
      <c r="I154" s="188"/>
    </row>
    <row r="155" spans="5:9">
      <c r="E155" s="188"/>
      <c r="G155" s="188"/>
      <c r="I155" s="188"/>
    </row>
    <row r="156" spans="5:9">
      <c r="E156" s="188"/>
      <c r="G156" s="188"/>
      <c r="I156" s="188"/>
    </row>
    <row r="157" spans="5:9">
      <c r="E157" s="188"/>
      <c r="G157" s="188"/>
      <c r="I157" s="188"/>
    </row>
    <row r="158" spans="5:9">
      <c r="E158" s="188"/>
      <c r="G158" s="188"/>
      <c r="I158" s="188"/>
    </row>
    <row r="159" spans="5:9">
      <c r="E159" s="188"/>
      <c r="G159" s="188"/>
      <c r="I159" s="188"/>
    </row>
    <row r="160" spans="5:9">
      <c r="E160" s="188"/>
      <c r="G160" s="188"/>
      <c r="I160" s="188"/>
    </row>
    <row r="161" spans="5:9">
      <c r="E161" s="188"/>
      <c r="G161" s="188"/>
      <c r="I161" s="188"/>
    </row>
    <row r="162" spans="5:9">
      <c r="E162" s="188"/>
      <c r="G162" s="188"/>
      <c r="I162" s="188"/>
    </row>
    <row r="163" spans="5:9">
      <c r="E163" s="188"/>
      <c r="G163" s="188"/>
      <c r="I163" s="188"/>
    </row>
    <row r="164" spans="5:9">
      <c r="E164" s="188"/>
      <c r="G164" s="188"/>
      <c r="I164" s="188"/>
    </row>
    <row r="165" spans="5:9">
      <c r="E165" s="188"/>
      <c r="G165" s="188"/>
      <c r="I165" s="188"/>
    </row>
    <row r="166" spans="5:9">
      <c r="E166" s="188"/>
      <c r="G166" s="188"/>
      <c r="I166" s="188"/>
    </row>
    <row r="167" spans="5:9">
      <c r="E167" s="188"/>
      <c r="G167" s="188"/>
      <c r="I167" s="188"/>
    </row>
    <row r="168" spans="5:9">
      <c r="E168" s="188"/>
      <c r="G168" s="188"/>
      <c r="I168" s="188"/>
    </row>
    <row r="169" spans="5:9">
      <c r="E169" s="188"/>
      <c r="G169" s="188"/>
      <c r="I169" s="188"/>
    </row>
    <row r="170" spans="5:9">
      <c r="E170" s="188"/>
      <c r="G170" s="188"/>
      <c r="I170" s="188"/>
    </row>
    <row r="171" spans="5:9">
      <c r="E171" s="188"/>
      <c r="G171" s="188"/>
      <c r="I171" s="188"/>
    </row>
    <row r="172" spans="5:9">
      <c r="E172" s="188"/>
      <c r="G172" s="188"/>
      <c r="I172" s="188"/>
    </row>
    <row r="173" spans="5:9">
      <c r="E173" s="188"/>
      <c r="G173" s="188"/>
      <c r="I173" s="188"/>
    </row>
    <row r="174" spans="5:9">
      <c r="E174" s="188"/>
      <c r="G174" s="188"/>
      <c r="I174" s="188"/>
    </row>
    <row r="175" spans="5:9">
      <c r="E175" s="188"/>
      <c r="G175" s="188"/>
      <c r="I175" s="188"/>
    </row>
    <row r="176" spans="5:9">
      <c r="E176" s="188"/>
      <c r="G176" s="188"/>
      <c r="I176" s="188"/>
    </row>
    <row r="177" spans="5:9">
      <c r="E177" s="188"/>
      <c r="G177" s="188"/>
      <c r="I177" s="188"/>
    </row>
    <row r="178" spans="5:9">
      <c r="E178" s="188"/>
      <c r="G178" s="188"/>
      <c r="I178" s="188"/>
    </row>
    <row r="179" spans="5:9">
      <c r="E179" s="188"/>
      <c r="G179" s="188"/>
      <c r="I179" s="188"/>
    </row>
    <row r="180" spans="5:9">
      <c r="E180" s="188"/>
      <c r="G180" s="188"/>
      <c r="I180" s="188"/>
    </row>
    <row r="181" spans="5:9">
      <c r="E181" s="188"/>
      <c r="G181" s="188"/>
      <c r="I181" s="188"/>
    </row>
    <row r="182" spans="5:9">
      <c r="E182" s="188"/>
      <c r="G182" s="188"/>
      <c r="I182" s="188"/>
    </row>
    <row r="183" spans="5:9">
      <c r="E183" s="188"/>
      <c r="G183" s="188"/>
      <c r="I183" s="188"/>
    </row>
    <row r="184" spans="5:9">
      <c r="E184" s="188"/>
      <c r="G184" s="188"/>
      <c r="I184" s="188"/>
    </row>
    <row r="185" spans="5:9">
      <c r="E185" s="188"/>
      <c r="G185" s="188"/>
      <c r="I185" s="188"/>
    </row>
    <row r="186" spans="5:9">
      <c r="E186" s="188"/>
      <c r="G186" s="188"/>
      <c r="I186" s="188"/>
    </row>
    <row r="187" spans="5:9">
      <c r="E187" s="188"/>
      <c r="G187" s="188"/>
      <c r="I187" s="188"/>
    </row>
    <row r="188" spans="5:9">
      <c r="E188" s="188"/>
      <c r="G188" s="188"/>
      <c r="I188" s="188"/>
    </row>
    <row r="189" spans="5:9">
      <c r="E189" s="188"/>
      <c r="G189" s="188"/>
      <c r="I189" s="188"/>
    </row>
    <row r="190" spans="5:9">
      <c r="E190" s="188"/>
      <c r="G190" s="188"/>
      <c r="I190" s="188"/>
    </row>
    <row r="191" spans="5:9">
      <c r="E191" s="188"/>
      <c r="G191" s="188"/>
      <c r="I191" s="188"/>
    </row>
    <row r="192" spans="5:9">
      <c r="E192" s="188"/>
      <c r="G192" s="188"/>
      <c r="I192" s="188"/>
    </row>
    <row r="193" spans="5:9">
      <c r="E193" s="188"/>
      <c r="G193" s="188"/>
      <c r="I193" s="188"/>
    </row>
    <row r="194" spans="5:9">
      <c r="E194" s="188"/>
      <c r="G194" s="188"/>
      <c r="I194" s="188"/>
    </row>
    <row r="195" spans="5:9">
      <c r="E195" s="188"/>
      <c r="G195" s="188"/>
      <c r="I195" s="188"/>
    </row>
    <row r="196" spans="5:9">
      <c r="E196" s="188"/>
      <c r="G196" s="188"/>
      <c r="I196" s="188"/>
    </row>
    <row r="197" spans="5:9">
      <c r="E197" s="188"/>
      <c r="G197" s="188"/>
      <c r="I197" s="188"/>
    </row>
    <row r="198" spans="5:9">
      <c r="E198" s="188"/>
      <c r="G198" s="188"/>
      <c r="I198" s="188"/>
    </row>
    <row r="199" spans="5:9">
      <c r="E199" s="188"/>
      <c r="G199" s="188"/>
      <c r="I199" s="188"/>
    </row>
    <row r="200" spans="5:9">
      <c r="E200" s="188"/>
      <c r="G200" s="188"/>
      <c r="I200" s="188"/>
    </row>
    <row r="201" spans="5:9">
      <c r="E201" s="188"/>
      <c r="G201" s="188"/>
      <c r="I201" s="188"/>
    </row>
    <row r="202" spans="5:9">
      <c r="E202" s="188"/>
      <c r="G202" s="188"/>
      <c r="I202" s="188"/>
    </row>
    <row r="203" spans="5:9">
      <c r="E203" s="188"/>
      <c r="G203" s="188"/>
      <c r="I203" s="188"/>
    </row>
    <row r="204" spans="5:9">
      <c r="E204" s="188"/>
      <c r="G204" s="188"/>
      <c r="I204" s="188"/>
    </row>
    <row r="205" spans="5:9">
      <c r="E205" s="188"/>
      <c r="G205" s="188"/>
      <c r="I205" s="188"/>
    </row>
    <row r="206" spans="5:9">
      <c r="E206" s="188"/>
      <c r="G206" s="188"/>
      <c r="I206" s="188"/>
    </row>
    <row r="207" spans="5:9">
      <c r="E207" s="188"/>
      <c r="G207" s="188"/>
      <c r="I207" s="188"/>
    </row>
    <row r="208" spans="5:9">
      <c r="E208" s="188"/>
      <c r="G208" s="188"/>
      <c r="I208" s="188"/>
    </row>
    <row r="209" spans="5:9">
      <c r="E209" s="188"/>
      <c r="G209" s="188"/>
      <c r="I209" s="188"/>
    </row>
    <row r="210" spans="5:9">
      <c r="E210" s="188"/>
      <c r="G210" s="188"/>
      <c r="I210" s="188"/>
    </row>
    <row r="211" spans="5:9">
      <c r="E211" s="188"/>
      <c r="G211" s="188"/>
      <c r="I211" s="188"/>
    </row>
    <row r="212" spans="5:9">
      <c r="E212" s="188"/>
      <c r="G212" s="188"/>
      <c r="I212" s="188"/>
    </row>
    <row r="213" spans="5:9">
      <c r="E213" s="188"/>
      <c r="G213" s="188"/>
      <c r="I213" s="188"/>
    </row>
    <row r="214" spans="5:9">
      <c r="E214" s="188"/>
      <c r="G214" s="188"/>
      <c r="I214" s="188"/>
    </row>
    <row r="215" spans="5:9">
      <c r="E215" s="188"/>
      <c r="G215" s="188"/>
      <c r="I215" s="188"/>
    </row>
    <row r="216" spans="5:9">
      <c r="E216" s="188"/>
      <c r="G216" s="188"/>
      <c r="I216" s="188"/>
    </row>
    <row r="217" spans="5:9">
      <c r="E217" s="188"/>
      <c r="G217" s="188"/>
      <c r="I217" s="188"/>
    </row>
    <row r="218" spans="5:9">
      <c r="E218" s="188"/>
      <c r="G218" s="188"/>
      <c r="I218" s="188"/>
    </row>
    <row r="219" spans="5:9">
      <c r="E219" s="188"/>
      <c r="G219" s="188"/>
      <c r="I219" s="188"/>
    </row>
    <row r="220" spans="5:9">
      <c r="E220" s="188"/>
      <c r="G220" s="188"/>
      <c r="I220" s="188"/>
    </row>
    <row r="221" spans="5:9">
      <c r="E221" s="188"/>
      <c r="G221" s="188"/>
      <c r="I221" s="188"/>
    </row>
    <row r="222" spans="5:9">
      <c r="E222" s="188"/>
      <c r="G222" s="188"/>
      <c r="I222" s="188"/>
    </row>
    <row r="223" spans="5:9">
      <c r="E223" s="188"/>
      <c r="G223" s="188"/>
      <c r="I223" s="188"/>
    </row>
    <row r="224" spans="5:9">
      <c r="E224" s="188"/>
      <c r="G224" s="188"/>
      <c r="I224" s="188"/>
    </row>
    <row r="225" spans="5:9">
      <c r="E225" s="188"/>
      <c r="G225" s="188"/>
      <c r="I225" s="188"/>
    </row>
    <row r="226" spans="5:9">
      <c r="E226" s="188"/>
      <c r="G226" s="188"/>
      <c r="I226" s="188"/>
    </row>
    <row r="227" spans="5:9">
      <c r="E227" s="188"/>
      <c r="G227" s="188"/>
      <c r="I227" s="188"/>
    </row>
    <row r="228" spans="5:9">
      <c r="E228" s="188"/>
      <c r="G228" s="188"/>
      <c r="I228" s="188"/>
    </row>
    <row r="229" spans="5:9">
      <c r="E229" s="188"/>
      <c r="G229" s="188"/>
      <c r="I229" s="188"/>
    </row>
    <row r="230" spans="5:9">
      <c r="E230" s="188"/>
      <c r="G230" s="188"/>
      <c r="I230" s="188"/>
    </row>
    <row r="231" spans="5:9">
      <c r="E231" s="188"/>
      <c r="G231" s="188"/>
      <c r="I231" s="188"/>
    </row>
    <row r="232" spans="5:9">
      <c r="E232" s="188"/>
      <c r="G232" s="188"/>
      <c r="I232" s="188"/>
    </row>
    <row r="233" spans="5:9">
      <c r="E233" s="188"/>
      <c r="G233" s="188"/>
      <c r="I233" s="188"/>
    </row>
    <row r="234" spans="5:9">
      <c r="E234" s="188"/>
      <c r="G234" s="188"/>
      <c r="I234" s="188"/>
    </row>
    <row r="235" spans="5:9">
      <c r="E235" s="188"/>
      <c r="G235" s="188"/>
      <c r="I235" s="188"/>
    </row>
    <row r="236" spans="5:9">
      <c r="E236" s="188"/>
      <c r="G236" s="188"/>
      <c r="I236" s="188"/>
    </row>
    <row r="237" spans="5:9">
      <c r="E237" s="188"/>
      <c r="G237" s="188"/>
      <c r="I237" s="188"/>
    </row>
    <row r="238" spans="5:9">
      <c r="E238" s="188"/>
      <c r="G238" s="188"/>
      <c r="I238" s="188"/>
    </row>
    <row r="239" spans="5:9">
      <c r="E239" s="188"/>
      <c r="G239" s="188"/>
      <c r="I239" s="188"/>
    </row>
    <row r="240" spans="5:9">
      <c r="E240" s="188"/>
      <c r="G240" s="188"/>
      <c r="I240" s="188"/>
    </row>
    <row r="241" spans="5:9">
      <c r="E241" s="188"/>
      <c r="G241" s="188"/>
      <c r="I241" s="188"/>
    </row>
    <row r="242" spans="5:9">
      <c r="E242" s="188"/>
      <c r="G242" s="188"/>
      <c r="I242" s="188"/>
    </row>
    <row r="243" spans="5:9">
      <c r="E243" s="188"/>
      <c r="G243" s="188"/>
      <c r="I243" s="188"/>
    </row>
    <row r="244" spans="5:9">
      <c r="E244" s="188"/>
      <c r="G244" s="188"/>
      <c r="I244" s="188"/>
    </row>
    <row r="245" spans="5:9">
      <c r="E245" s="188"/>
      <c r="G245" s="188"/>
      <c r="I245" s="188"/>
    </row>
    <row r="246" spans="5:9">
      <c r="E246" s="188"/>
      <c r="G246" s="188"/>
      <c r="I246" s="188"/>
    </row>
    <row r="247" spans="5:9">
      <c r="E247" s="188"/>
      <c r="G247" s="188"/>
      <c r="I247" s="188"/>
    </row>
    <row r="248" spans="5:9">
      <c r="E248" s="188"/>
      <c r="G248" s="188"/>
      <c r="I248" s="188"/>
    </row>
    <row r="249" spans="5:9">
      <c r="E249" s="188"/>
      <c r="G249" s="188"/>
      <c r="I249" s="188"/>
    </row>
    <row r="250" spans="5:9">
      <c r="E250" s="188"/>
      <c r="G250" s="188"/>
      <c r="I250" s="188"/>
    </row>
    <row r="251" spans="5:9">
      <c r="E251" s="188"/>
      <c r="G251" s="188"/>
      <c r="I251" s="188"/>
    </row>
    <row r="252" spans="5:9">
      <c r="E252" s="188"/>
      <c r="G252" s="188"/>
      <c r="I252" s="188"/>
    </row>
    <row r="253" spans="5:9">
      <c r="E253" s="188"/>
      <c r="G253" s="188"/>
      <c r="I253" s="188"/>
    </row>
    <row r="254" spans="5:9">
      <c r="E254" s="188"/>
      <c r="G254" s="188"/>
      <c r="I254" s="188"/>
    </row>
    <row r="255" spans="5:9">
      <c r="E255" s="188"/>
      <c r="G255" s="188"/>
      <c r="I255" s="188"/>
    </row>
    <row r="256" spans="5:9">
      <c r="E256" s="188"/>
      <c r="G256" s="188"/>
      <c r="I256" s="188"/>
    </row>
    <row r="257" spans="5:9">
      <c r="E257" s="188"/>
      <c r="G257" s="188"/>
      <c r="I257" s="188"/>
    </row>
    <row r="258" spans="5:9">
      <c r="E258" s="188"/>
      <c r="G258" s="188"/>
      <c r="I258" s="188"/>
    </row>
    <row r="259" spans="5:9">
      <c r="E259" s="188"/>
      <c r="G259" s="188"/>
      <c r="I259" s="188"/>
    </row>
    <row r="260" spans="5:9">
      <c r="E260" s="188"/>
      <c r="G260" s="188"/>
      <c r="I260" s="188"/>
    </row>
    <row r="261" spans="5:9">
      <c r="E261" s="188"/>
      <c r="G261" s="188"/>
      <c r="I261" s="188"/>
    </row>
    <row r="262" spans="5:9">
      <c r="E262" s="188"/>
      <c r="G262" s="188"/>
      <c r="I262" s="188"/>
    </row>
    <row r="263" spans="5:9">
      <c r="E263" s="188"/>
      <c r="G263" s="188"/>
      <c r="I263" s="188"/>
    </row>
    <row r="264" spans="5:9">
      <c r="E264" s="188"/>
      <c r="G264" s="188"/>
      <c r="I264" s="188"/>
    </row>
    <row r="265" spans="5:9">
      <c r="E265" s="188"/>
      <c r="G265" s="188"/>
      <c r="I265" s="188"/>
    </row>
    <row r="266" spans="5:9">
      <c r="E266" s="188"/>
      <c r="G266" s="188"/>
      <c r="I266" s="188"/>
    </row>
    <row r="267" spans="5:9">
      <c r="E267" s="188"/>
      <c r="G267" s="188"/>
      <c r="I267" s="188"/>
    </row>
    <row r="268" spans="5:9">
      <c r="E268" s="188"/>
      <c r="G268" s="188"/>
      <c r="I268" s="188"/>
    </row>
    <row r="269" spans="5:9">
      <c r="E269" s="188"/>
      <c r="G269" s="188"/>
      <c r="I269" s="188"/>
    </row>
    <row r="270" spans="5:9">
      <c r="E270" s="188"/>
      <c r="G270" s="188"/>
      <c r="I270" s="188"/>
    </row>
    <row r="271" spans="5:9">
      <c r="E271" s="188"/>
      <c r="G271" s="188"/>
      <c r="I271" s="188"/>
    </row>
    <row r="272" spans="5:9">
      <c r="E272" s="188"/>
      <c r="G272" s="188"/>
      <c r="I272" s="188"/>
    </row>
    <row r="273" spans="5:9">
      <c r="E273" s="188"/>
      <c r="G273" s="188"/>
      <c r="I273" s="188"/>
    </row>
    <row r="274" spans="5:9">
      <c r="E274" s="188"/>
      <c r="G274" s="188"/>
      <c r="I274" s="188"/>
    </row>
    <row r="275" spans="5:9">
      <c r="E275" s="188"/>
      <c r="G275" s="188"/>
      <c r="I275" s="188"/>
    </row>
    <row r="276" spans="5:9">
      <c r="E276" s="188"/>
      <c r="G276" s="188"/>
      <c r="I276" s="188"/>
    </row>
    <row r="277" spans="5:9">
      <c r="E277" s="188"/>
      <c r="G277" s="188"/>
      <c r="I277" s="188"/>
    </row>
    <row r="278" spans="5:9">
      <c r="E278" s="188"/>
      <c r="G278" s="188"/>
      <c r="I278" s="188"/>
    </row>
    <row r="279" spans="5:9">
      <c r="E279" s="188"/>
      <c r="G279" s="188"/>
      <c r="I279" s="188"/>
    </row>
    <row r="280" spans="5:9">
      <c r="E280" s="188"/>
      <c r="G280" s="188"/>
      <c r="I280" s="188"/>
    </row>
    <row r="281" spans="5:9">
      <c r="E281" s="188"/>
      <c r="G281" s="188"/>
      <c r="I281" s="188"/>
    </row>
    <row r="282" spans="5:9">
      <c r="E282" s="188"/>
      <c r="G282" s="188"/>
      <c r="I282" s="188"/>
    </row>
    <row r="283" spans="5:9">
      <c r="E283" s="188"/>
      <c r="G283" s="188"/>
      <c r="I283" s="188"/>
    </row>
    <row r="284" spans="5:9">
      <c r="E284" s="188"/>
      <c r="G284" s="188"/>
      <c r="I284" s="188"/>
    </row>
    <row r="285" spans="5:9">
      <c r="E285" s="188"/>
      <c r="G285" s="188"/>
      <c r="I285" s="188"/>
    </row>
    <row r="286" spans="5:9">
      <c r="E286" s="188"/>
      <c r="G286" s="188"/>
      <c r="I286" s="188"/>
    </row>
    <row r="287" spans="5:9">
      <c r="E287" s="188"/>
      <c r="G287" s="188"/>
      <c r="I287" s="188"/>
    </row>
    <row r="288" spans="5:9">
      <c r="E288" s="188"/>
      <c r="G288" s="188"/>
      <c r="I288" s="188"/>
    </row>
    <row r="289" spans="5:9">
      <c r="E289" s="188"/>
      <c r="G289" s="188"/>
      <c r="I289" s="188"/>
    </row>
    <row r="290" spans="5:9">
      <c r="E290" s="188"/>
      <c r="G290" s="188"/>
      <c r="I290" s="188"/>
    </row>
    <row r="291" spans="5:9">
      <c r="E291" s="188"/>
      <c r="G291" s="188"/>
      <c r="I291" s="188"/>
    </row>
    <row r="292" spans="5:9">
      <c r="E292" s="188"/>
      <c r="G292" s="188"/>
      <c r="I292" s="188"/>
    </row>
    <row r="293" spans="5:9">
      <c r="E293" s="188"/>
      <c r="G293" s="188"/>
      <c r="I293" s="188"/>
    </row>
    <row r="294" spans="5:9">
      <c r="E294" s="188"/>
      <c r="G294" s="188"/>
      <c r="I294" s="188"/>
    </row>
    <row r="295" spans="5:9">
      <c r="E295" s="188"/>
      <c r="G295" s="188"/>
      <c r="I295" s="188"/>
    </row>
    <row r="296" spans="5:9">
      <c r="E296" s="188"/>
      <c r="G296" s="188"/>
      <c r="I296" s="188"/>
    </row>
    <row r="297" spans="5:9">
      <c r="E297" s="188"/>
      <c r="G297" s="188"/>
      <c r="I297" s="188"/>
    </row>
    <row r="298" spans="5:9">
      <c r="E298" s="188"/>
      <c r="G298" s="188"/>
      <c r="I298" s="188"/>
    </row>
    <row r="299" spans="5:9">
      <c r="E299" s="188"/>
      <c r="G299" s="188"/>
      <c r="I299" s="188"/>
    </row>
    <row r="300" spans="5:9">
      <c r="E300" s="188"/>
      <c r="G300" s="188"/>
      <c r="I300" s="188"/>
    </row>
    <row r="301" spans="5:9">
      <c r="E301" s="188"/>
      <c r="G301" s="188"/>
      <c r="I301" s="188"/>
    </row>
    <row r="302" spans="5:9">
      <c r="E302" s="188"/>
      <c r="G302" s="188"/>
      <c r="I302" s="188"/>
    </row>
    <row r="303" spans="5:9">
      <c r="E303" s="188"/>
      <c r="G303" s="188"/>
      <c r="I303" s="188"/>
    </row>
    <row r="304" spans="5:9">
      <c r="E304" s="188"/>
      <c r="G304" s="188"/>
      <c r="I304" s="188"/>
    </row>
    <row r="305" spans="5:9">
      <c r="E305" s="188"/>
      <c r="G305" s="188"/>
      <c r="I305" s="188"/>
    </row>
    <row r="306" spans="5:9">
      <c r="E306" s="188"/>
      <c r="G306" s="188"/>
      <c r="I306" s="188"/>
    </row>
    <row r="307" spans="5:9">
      <c r="E307" s="188"/>
      <c r="G307" s="188"/>
      <c r="I307" s="188"/>
    </row>
    <row r="308" spans="5:9">
      <c r="E308" s="188"/>
      <c r="G308" s="188"/>
      <c r="I308" s="188"/>
    </row>
    <row r="309" spans="5:9">
      <c r="E309" s="188"/>
      <c r="G309" s="188"/>
      <c r="I309" s="188"/>
    </row>
    <row r="310" spans="5:9">
      <c r="E310" s="188"/>
      <c r="G310" s="188"/>
      <c r="I310" s="188"/>
    </row>
    <row r="311" spans="5:9">
      <c r="E311" s="188"/>
      <c r="G311" s="188"/>
      <c r="I311" s="188"/>
    </row>
    <row r="312" spans="5:9">
      <c r="E312" s="188"/>
      <c r="G312" s="188"/>
      <c r="I312" s="188"/>
    </row>
    <row r="313" spans="5:9">
      <c r="E313" s="188"/>
      <c r="G313" s="188"/>
      <c r="I313" s="188"/>
    </row>
    <row r="314" spans="5:9">
      <c r="E314" s="188"/>
      <c r="G314" s="188"/>
      <c r="I314" s="188"/>
    </row>
    <row r="315" spans="5:9">
      <c r="E315" s="188"/>
      <c r="G315" s="188"/>
      <c r="I315" s="188"/>
    </row>
    <row r="316" spans="5:9">
      <c r="E316" s="188"/>
      <c r="G316" s="188"/>
      <c r="I316" s="188"/>
    </row>
    <row r="317" spans="5:9">
      <c r="E317" s="188"/>
      <c r="G317" s="188"/>
      <c r="I317" s="188"/>
    </row>
    <row r="318" spans="5:9">
      <c r="E318" s="188"/>
      <c r="G318" s="188"/>
      <c r="I318" s="188"/>
    </row>
    <row r="319" spans="5:9">
      <c r="E319" s="188"/>
      <c r="G319" s="188"/>
      <c r="I319" s="188"/>
    </row>
    <row r="320" spans="5:9">
      <c r="E320" s="188"/>
      <c r="G320" s="188"/>
      <c r="I320" s="188"/>
    </row>
    <row r="321" spans="5:9">
      <c r="E321" s="188"/>
      <c r="G321" s="188"/>
      <c r="I321" s="188"/>
    </row>
    <row r="322" spans="5:9">
      <c r="E322" s="188"/>
      <c r="G322" s="188"/>
      <c r="I322" s="188"/>
    </row>
    <row r="323" spans="5:9">
      <c r="E323" s="188"/>
      <c r="G323" s="188"/>
      <c r="I323" s="188"/>
    </row>
    <row r="324" spans="5:9">
      <c r="E324" s="188"/>
      <c r="G324" s="188"/>
      <c r="I324" s="188"/>
    </row>
    <row r="325" spans="5:9">
      <c r="E325" s="188"/>
      <c r="G325" s="188"/>
      <c r="I325" s="188"/>
    </row>
    <row r="326" spans="5:9">
      <c r="E326" s="188"/>
      <c r="G326" s="188"/>
      <c r="I326" s="188"/>
    </row>
    <row r="327" spans="5:9">
      <c r="E327" s="188"/>
      <c r="G327" s="188"/>
      <c r="I327" s="188"/>
    </row>
    <row r="328" spans="5:9">
      <c r="E328" s="188"/>
      <c r="G328" s="188"/>
      <c r="I328" s="188"/>
    </row>
    <row r="329" spans="5:9">
      <c r="E329" s="188"/>
      <c r="G329" s="188"/>
      <c r="I329" s="188"/>
    </row>
    <row r="330" spans="5:9">
      <c r="E330" s="188"/>
      <c r="G330" s="188"/>
      <c r="I330" s="188"/>
    </row>
    <row r="331" spans="5:9">
      <c r="E331" s="188"/>
      <c r="G331" s="188"/>
      <c r="I331" s="188"/>
    </row>
    <row r="332" spans="5:9">
      <c r="E332" s="188"/>
      <c r="G332" s="188"/>
      <c r="I332" s="188"/>
    </row>
    <row r="333" spans="5:9">
      <c r="E333" s="188"/>
      <c r="G333" s="188"/>
      <c r="I333" s="188"/>
    </row>
    <row r="334" spans="5:9">
      <c r="E334" s="188"/>
      <c r="G334" s="188"/>
      <c r="I334" s="188"/>
    </row>
    <row r="335" spans="5:9">
      <c r="E335" s="188"/>
      <c r="G335" s="188"/>
      <c r="I335" s="188"/>
    </row>
    <row r="336" spans="5:9">
      <c r="E336" s="188"/>
      <c r="G336" s="188"/>
      <c r="I336" s="188"/>
    </row>
    <row r="337" spans="5:9">
      <c r="E337" s="188"/>
      <c r="G337" s="188"/>
      <c r="I337" s="188"/>
    </row>
    <row r="338" spans="5:9">
      <c r="E338" s="188"/>
      <c r="G338" s="188"/>
      <c r="I338" s="188"/>
    </row>
    <row r="339" spans="5:9">
      <c r="E339" s="188"/>
      <c r="G339" s="188"/>
      <c r="I339" s="188"/>
    </row>
    <row r="340" spans="5:9">
      <c r="E340" s="188"/>
      <c r="G340" s="188"/>
      <c r="I340" s="188"/>
    </row>
    <row r="341" spans="5:9">
      <c r="E341" s="188"/>
      <c r="G341" s="188"/>
      <c r="I341" s="188"/>
    </row>
    <row r="342" spans="5:9">
      <c r="E342" s="188"/>
      <c r="G342" s="188"/>
      <c r="I342" s="188"/>
    </row>
    <row r="343" spans="5:9">
      <c r="E343" s="188"/>
      <c r="G343" s="188"/>
      <c r="I343" s="188"/>
    </row>
    <row r="344" spans="5:9">
      <c r="E344" s="188"/>
      <c r="G344" s="188"/>
      <c r="I344" s="188"/>
    </row>
    <row r="345" spans="5:9">
      <c r="E345" s="188"/>
      <c r="G345" s="188"/>
      <c r="I345" s="188"/>
    </row>
    <row r="346" spans="5:9">
      <c r="E346" s="188"/>
      <c r="G346" s="188"/>
      <c r="I346" s="188"/>
    </row>
    <row r="347" spans="5:9">
      <c r="E347" s="188"/>
      <c r="G347" s="188"/>
      <c r="I347" s="188"/>
    </row>
    <row r="348" spans="5:9">
      <c r="E348" s="188"/>
      <c r="G348" s="188"/>
      <c r="I348" s="188"/>
    </row>
    <row r="349" spans="5:9">
      <c r="E349" s="188"/>
      <c r="G349" s="188"/>
      <c r="I349" s="188"/>
    </row>
    <row r="350" spans="5:9">
      <c r="E350" s="188"/>
      <c r="G350" s="188"/>
      <c r="I350" s="188"/>
    </row>
    <row r="351" spans="5:9">
      <c r="E351" s="188"/>
      <c r="G351" s="188"/>
      <c r="I351" s="188"/>
    </row>
    <row r="352" spans="5:9">
      <c r="E352" s="188"/>
      <c r="G352" s="188"/>
      <c r="I352" s="188"/>
    </row>
    <row r="353" spans="5:9">
      <c r="E353" s="188"/>
      <c r="G353" s="188"/>
      <c r="I353" s="188"/>
    </row>
    <row r="354" spans="5:9">
      <c r="E354" s="188"/>
      <c r="G354" s="188"/>
      <c r="I354" s="188"/>
    </row>
    <row r="355" spans="5:9">
      <c r="E355" s="188"/>
      <c r="G355" s="188"/>
      <c r="I355" s="188"/>
    </row>
    <row r="356" spans="5:9">
      <c r="E356" s="188"/>
      <c r="G356" s="188"/>
      <c r="I356" s="188"/>
    </row>
    <row r="357" spans="5:9">
      <c r="E357" s="188"/>
      <c r="G357" s="188"/>
      <c r="I357" s="188"/>
    </row>
    <row r="358" spans="5:9">
      <c r="E358" s="188"/>
      <c r="G358" s="188"/>
      <c r="I358" s="188"/>
    </row>
    <row r="359" spans="5:9">
      <c r="E359" s="188"/>
      <c r="G359" s="188"/>
      <c r="I359" s="188"/>
    </row>
    <row r="360" spans="5:9">
      <c r="E360" s="188"/>
      <c r="G360" s="188"/>
      <c r="I360" s="188"/>
    </row>
    <row r="361" spans="5:9">
      <c r="E361" s="188"/>
      <c r="G361" s="188"/>
      <c r="I361" s="188"/>
    </row>
    <row r="362" spans="5:9">
      <c r="E362" s="188"/>
      <c r="G362" s="188"/>
      <c r="I362" s="188"/>
    </row>
    <row r="363" spans="5:9">
      <c r="E363" s="188"/>
      <c r="G363" s="188"/>
      <c r="I363" s="188"/>
    </row>
    <row r="364" spans="5:9">
      <c r="E364" s="188"/>
      <c r="G364" s="188"/>
      <c r="I364" s="188"/>
    </row>
    <row r="365" spans="5:9">
      <c r="E365" s="188"/>
      <c r="G365" s="188"/>
      <c r="I365" s="188"/>
    </row>
    <row r="366" spans="5:9">
      <c r="E366" s="188"/>
      <c r="G366" s="188"/>
      <c r="I366" s="188"/>
    </row>
    <row r="367" spans="5:9">
      <c r="E367" s="188"/>
      <c r="G367" s="188"/>
      <c r="I367" s="188"/>
    </row>
    <row r="368" spans="5:9">
      <c r="E368" s="188"/>
      <c r="G368" s="188"/>
      <c r="I368" s="188"/>
    </row>
    <row r="369" spans="5:9">
      <c r="E369" s="188"/>
      <c r="G369" s="188"/>
      <c r="I369" s="188"/>
    </row>
    <row r="370" spans="5:9">
      <c r="E370" s="188"/>
      <c r="G370" s="188"/>
      <c r="I370" s="188"/>
    </row>
    <row r="371" spans="5:9">
      <c r="E371" s="188"/>
      <c r="G371" s="188"/>
      <c r="I371" s="188"/>
    </row>
    <row r="372" spans="5:9">
      <c r="E372" s="188"/>
      <c r="G372" s="188"/>
      <c r="I372" s="188"/>
    </row>
    <row r="373" spans="5:9">
      <c r="E373" s="188"/>
      <c r="G373" s="188"/>
      <c r="I373" s="188"/>
    </row>
  </sheetData>
  <mergeCells count="62">
    <mergeCell ref="C78:AE78"/>
    <mergeCell ref="C48:D48"/>
    <mergeCell ref="C49:D49"/>
    <mergeCell ref="C50:D50"/>
    <mergeCell ref="C51:D51"/>
    <mergeCell ref="C52:D52"/>
    <mergeCell ref="C43:D43"/>
    <mergeCell ref="C44:D44"/>
    <mergeCell ref="C45:D45"/>
    <mergeCell ref="C46:D46"/>
    <mergeCell ref="C47:D47"/>
    <mergeCell ref="C32:D32"/>
    <mergeCell ref="C33:D33"/>
    <mergeCell ref="C70:D70"/>
    <mergeCell ref="C71:D71"/>
    <mergeCell ref="C55:D55"/>
    <mergeCell ref="C56:D56"/>
    <mergeCell ref="C57:D57"/>
    <mergeCell ref="C58:D58"/>
    <mergeCell ref="C62:D62"/>
    <mergeCell ref="C59:D59"/>
    <mergeCell ref="C60:D60"/>
    <mergeCell ref="A65:D65"/>
    <mergeCell ref="C61:D61"/>
    <mergeCell ref="C69:D69"/>
    <mergeCell ref="C53:D53"/>
    <mergeCell ref="C54:D54"/>
    <mergeCell ref="C40:D40"/>
    <mergeCell ref="C41:D41"/>
    <mergeCell ref="C42:D42"/>
    <mergeCell ref="C35:D35"/>
    <mergeCell ref="C36:D36"/>
    <mergeCell ref="C38:D38"/>
    <mergeCell ref="C39:D39"/>
    <mergeCell ref="C37:D37"/>
    <mergeCell ref="C34:D34"/>
    <mergeCell ref="B28:D28"/>
    <mergeCell ref="G12:H12"/>
    <mergeCell ref="I12:J12"/>
    <mergeCell ref="E9:E12"/>
    <mergeCell ref="A15:D15"/>
    <mergeCell ref="C16:D16"/>
    <mergeCell ref="C17:D17"/>
    <mergeCell ref="C18:D18"/>
    <mergeCell ref="C22:D22"/>
    <mergeCell ref="C23:D23"/>
    <mergeCell ref="A21:D21"/>
    <mergeCell ref="C31:D31"/>
    <mergeCell ref="A27:D27"/>
    <mergeCell ref="C24:D24"/>
    <mergeCell ref="C25:D25"/>
    <mergeCell ref="A1:Q1"/>
    <mergeCell ref="L6:Q6"/>
    <mergeCell ref="L9:L12"/>
    <mergeCell ref="N9:Q9"/>
    <mergeCell ref="N12:O12"/>
    <mergeCell ref="P12:Q12"/>
    <mergeCell ref="A3:Q3"/>
    <mergeCell ref="A2:Q2"/>
    <mergeCell ref="E6:J6"/>
    <mergeCell ref="G9:J9"/>
    <mergeCell ref="A6:D12"/>
  </mergeCells>
  <phoneticPr fontId="14" type="noConversion"/>
  <hyperlinks>
    <hyperlink ref="S1" location="Índice!A1" display="Ir a Índice" xr:uid="{00000000-0004-0000-0100-000000000000}"/>
  </hyperlinks>
  <printOptions horizontalCentered="1" verticalCentered="1"/>
  <pageMargins left="0.74803149606299213" right="0.74803149606299213" top="0.78740157480314965" bottom="0.78740157480314965" header="0" footer="0"/>
  <pageSetup paperSize="9" scale="63" orientation="portrait" r:id="rId1"/>
  <headerFooter alignWithMargins="0"/>
  <colBreaks count="1" manualBreakCount="1">
    <brk id="17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2"/>
  <sheetViews>
    <sheetView showGridLines="0" zoomScaleNormal="100" zoomScaleSheetLayoutView="90" workbookViewId="0">
      <selection sqref="A1:Q1"/>
    </sheetView>
  </sheetViews>
  <sheetFormatPr defaultColWidth="11.42578125" defaultRowHeight="12.75"/>
  <cols>
    <col min="1" max="1" width="5.7109375" style="96" customWidth="1"/>
    <col min="2" max="2" width="7.28515625" style="96" customWidth="1"/>
    <col min="3" max="3" width="5.7109375" style="96" customWidth="1"/>
    <col min="4" max="4" width="10.5703125" style="96" customWidth="1"/>
    <col min="5" max="5" width="9.5703125" style="96" bestFit="1" customWidth="1"/>
    <col min="6" max="6" width="2.140625" style="96" bestFit="1" customWidth="1"/>
    <col min="7" max="7" width="9.5703125" style="96" bestFit="1" customWidth="1"/>
    <col min="8" max="8" width="2.140625" style="96" bestFit="1" customWidth="1"/>
    <col min="9" max="9" width="8.5703125" style="96" bestFit="1" customWidth="1"/>
    <col min="10" max="10" width="1.7109375" style="96" bestFit="1" customWidth="1"/>
    <col min="11" max="11" width="3.7109375" style="96" customWidth="1"/>
    <col min="12" max="12" width="7.28515625" style="96" bestFit="1" customWidth="1"/>
    <col min="13" max="13" width="2.7109375" style="1" customWidth="1"/>
    <col min="14" max="14" width="7" style="1" bestFit="1" customWidth="1"/>
    <col min="15" max="15" width="2.7109375" style="1" customWidth="1"/>
    <col min="16" max="16" width="7" style="1" bestFit="1" customWidth="1"/>
    <col min="17" max="17" width="2.7109375" style="1" customWidth="1"/>
    <col min="18" max="18" width="5.7109375" style="1" customWidth="1"/>
    <col min="19" max="16384" width="11.42578125" style="1"/>
  </cols>
  <sheetData>
    <row r="1" spans="1:19" s="31" customFormat="1" ht="15">
      <c r="A1" s="277" t="s">
        <v>92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30"/>
      <c r="S1" s="147" t="s">
        <v>181</v>
      </c>
    </row>
    <row r="2" spans="1:19" s="31" customFormat="1" ht="29.25" customHeight="1">
      <c r="A2" s="278" t="s">
        <v>163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30"/>
    </row>
    <row r="3" spans="1:19" s="31" customFormat="1" ht="15">
      <c r="A3" s="277" t="s">
        <v>201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30"/>
    </row>
    <row r="4" spans="1:19" s="10" customFormat="1" ht="6.95" customHeight="1" thickBo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11"/>
      <c r="N4" s="11"/>
      <c r="O4" s="11"/>
      <c r="P4" s="11"/>
      <c r="Q4" s="11"/>
      <c r="R4" s="42"/>
    </row>
    <row r="5" spans="1:19" ht="6" customHeight="1"/>
    <row r="6" spans="1:19" ht="12.75" customHeight="1">
      <c r="A6" s="276" t="s">
        <v>118</v>
      </c>
      <c r="B6" s="276"/>
      <c r="C6" s="276"/>
      <c r="D6" s="276"/>
      <c r="E6" s="279" t="s">
        <v>121</v>
      </c>
      <c r="F6" s="279"/>
      <c r="G6" s="279"/>
      <c r="H6" s="279"/>
      <c r="I6" s="279"/>
      <c r="J6" s="279"/>
      <c r="K6" s="211"/>
      <c r="L6" s="280" t="s">
        <v>123</v>
      </c>
      <c r="M6" s="280"/>
      <c r="N6" s="280"/>
      <c r="O6" s="280"/>
      <c r="P6" s="280"/>
      <c r="Q6" s="280"/>
    </row>
    <row r="7" spans="1:19" ht="6" customHeight="1">
      <c r="A7" s="276"/>
      <c r="B7" s="276"/>
      <c r="C7" s="276"/>
      <c r="D7" s="276"/>
      <c r="E7" s="97"/>
      <c r="F7" s="97"/>
      <c r="G7" s="97"/>
      <c r="H7" s="97"/>
      <c r="I7" s="97"/>
      <c r="J7" s="97"/>
      <c r="K7" s="98"/>
      <c r="L7" s="97"/>
      <c r="M7" s="4"/>
      <c r="N7" s="4"/>
      <c r="O7" s="4"/>
      <c r="P7" s="4"/>
      <c r="Q7" s="4"/>
    </row>
    <row r="8" spans="1:19" ht="6" customHeight="1">
      <c r="A8" s="276"/>
      <c r="B8" s="276"/>
      <c r="C8" s="276"/>
      <c r="D8" s="276"/>
    </row>
    <row r="9" spans="1:19" ht="12.75" customHeight="1">
      <c r="A9" s="276"/>
      <c r="B9" s="276"/>
      <c r="C9" s="276"/>
      <c r="D9" s="276"/>
      <c r="E9" s="283" t="s">
        <v>0</v>
      </c>
      <c r="F9" s="283"/>
      <c r="G9" s="275" t="s">
        <v>33</v>
      </c>
      <c r="H9" s="275"/>
      <c r="I9" s="275"/>
      <c r="J9" s="275"/>
      <c r="K9" s="210"/>
      <c r="L9" s="281" t="s">
        <v>0</v>
      </c>
      <c r="M9" s="281"/>
      <c r="N9" s="282" t="s">
        <v>33</v>
      </c>
      <c r="O9" s="282"/>
      <c r="P9" s="282"/>
      <c r="Q9" s="282"/>
      <c r="R9" s="37"/>
    </row>
    <row r="10" spans="1:19" ht="6" customHeight="1">
      <c r="A10" s="276"/>
      <c r="B10" s="276"/>
      <c r="C10" s="276"/>
      <c r="D10" s="276"/>
      <c r="E10" s="283"/>
      <c r="F10" s="283"/>
      <c r="G10" s="99"/>
      <c r="H10" s="99"/>
      <c r="I10" s="99"/>
      <c r="J10" s="99"/>
      <c r="K10" s="101"/>
      <c r="L10" s="281"/>
      <c r="M10" s="281"/>
      <c r="N10" s="3"/>
      <c r="O10" s="3"/>
      <c r="P10" s="3"/>
      <c r="Q10" s="3"/>
      <c r="R10" s="12"/>
    </row>
    <row r="11" spans="1:19" ht="6" customHeight="1">
      <c r="A11" s="276"/>
      <c r="B11" s="276"/>
      <c r="C11" s="276"/>
      <c r="D11" s="276"/>
      <c r="E11" s="283"/>
      <c r="F11" s="283"/>
      <c r="G11" s="101"/>
      <c r="H11" s="101"/>
      <c r="I11" s="101"/>
      <c r="J11" s="101"/>
      <c r="K11" s="101"/>
      <c r="L11" s="281"/>
      <c r="M11" s="281"/>
      <c r="N11" s="12"/>
      <c r="O11" s="12"/>
      <c r="P11" s="12"/>
      <c r="Q11" s="12"/>
      <c r="R11" s="12"/>
    </row>
    <row r="12" spans="1:19" ht="14.25" customHeight="1">
      <c r="A12" s="276"/>
      <c r="B12" s="276"/>
      <c r="C12" s="276"/>
      <c r="D12" s="276"/>
      <c r="E12" s="283"/>
      <c r="F12" s="283"/>
      <c r="G12" s="275" t="s">
        <v>34</v>
      </c>
      <c r="H12" s="275"/>
      <c r="I12" s="275" t="s">
        <v>35</v>
      </c>
      <c r="J12" s="275"/>
      <c r="K12" s="210"/>
      <c r="L12" s="281"/>
      <c r="M12" s="281"/>
      <c r="N12" s="282" t="s">
        <v>34</v>
      </c>
      <c r="O12" s="282"/>
      <c r="P12" s="282" t="s">
        <v>35</v>
      </c>
      <c r="Q12" s="282"/>
      <c r="R12" s="37"/>
    </row>
    <row r="13" spans="1:19" s="5" customFormat="1" ht="6" customHeight="1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4"/>
      <c r="N13" s="4"/>
      <c r="O13" s="4"/>
      <c r="P13" s="4"/>
      <c r="Q13" s="4"/>
    </row>
    <row r="14" spans="1:19" ht="6" customHeight="1"/>
    <row r="15" spans="1:19">
      <c r="A15" s="270" t="s">
        <v>0</v>
      </c>
      <c r="B15" s="270"/>
      <c r="C15" s="270"/>
      <c r="D15" s="270"/>
      <c r="E15" s="169">
        <v>192224</v>
      </c>
      <c r="F15" s="169"/>
      <c r="G15" s="169">
        <v>174943</v>
      </c>
      <c r="H15" s="169"/>
      <c r="I15" s="169">
        <v>17281</v>
      </c>
      <c r="J15" s="189" t="s">
        <v>182</v>
      </c>
      <c r="K15" s="189"/>
      <c r="L15" s="47">
        <f>SUM(L16:L20)</f>
        <v>99.998437304663071</v>
      </c>
      <c r="M15" s="43"/>
      <c r="N15" s="43">
        <f>SUM(N16:N20)</f>
        <v>99.998855193415082</v>
      </c>
      <c r="O15" s="43"/>
      <c r="P15" s="43">
        <f>SUM(P16:P20)</f>
        <v>99.994210952877154</v>
      </c>
      <c r="Q15" s="17" t="s">
        <v>113</v>
      </c>
      <c r="R15" s="13"/>
    </row>
    <row r="16" spans="1:19">
      <c r="C16" s="271" t="s">
        <v>58</v>
      </c>
      <c r="D16" s="271"/>
      <c r="E16" s="132">
        <v>12612</v>
      </c>
      <c r="F16" s="189" t="s">
        <v>182</v>
      </c>
      <c r="G16" s="132">
        <v>11021</v>
      </c>
      <c r="H16" s="189" t="s">
        <v>182</v>
      </c>
      <c r="I16" s="132">
        <v>1591</v>
      </c>
      <c r="J16" s="189" t="s">
        <v>182</v>
      </c>
      <c r="K16" s="189"/>
      <c r="L16" s="105">
        <f>E16*100/(E15-E21)</f>
        <v>6.5695711963995498</v>
      </c>
      <c r="M16" s="17"/>
      <c r="N16" s="114">
        <f>G16*100/(G15-G21)</f>
        <v>6.3084566862428595</v>
      </c>
      <c r="O16" s="17"/>
      <c r="P16" s="114">
        <f>I16*100/(I15-I21)</f>
        <v>9.2103739724441365</v>
      </c>
      <c r="Q16" s="17" t="s">
        <v>113</v>
      </c>
      <c r="R16" s="13"/>
    </row>
    <row r="17" spans="2:18">
      <c r="C17" s="271" t="s">
        <v>53</v>
      </c>
      <c r="D17" s="271"/>
      <c r="E17" s="132">
        <v>94107</v>
      </c>
      <c r="F17" s="189" t="s">
        <v>182</v>
      </c>
      <c r="G17" s="132">
        <v>84775</v>
      </c>
      <c r="H17" s="189" t="s">
        <v>182</v>
      </c>
      <c r="I17" s="132">
        <v>9332</v>
      </c>
      <c r="J17" s="189" t="s">
        <v>182</v>
      </c>
      <c r="K17" s="189"/>
      <c r="L17" s="105">
        <f>E17*100/(E15-E21)</f>
        <v>49.020190023752967</v>
      </c>
      <c r="M17" s="17"/>
      <c r="N17" s="114">
        <f>G17*100/(G15-G21)</f>
        <v>48.525489118613407</v>
      </c>
      <c r="O17" s="17"/>
      <c r="P17" s="114">
        <f>I17*100/(I15-I21)</f>
        <v>54.023387750376287</v>
      </c>
      <c r="Q17" s="17" t="s">
        <v>113</v>
      </c>
      <c r="R17" s="13"/>
    </row>
    <row r="18" spans="2:18">
      <c r="C18" s="271" t="s">
        <v>54</v>
      </c>
      <c r="D18" s="271"/>
      <c r="E18" s="132">
        <v>54717</v>
      </c>
      <c r="F18" s="189" t="s">
        <v>182</v>
      </c>
      <c r="G18" s="132">
        <v>51136</v>
      </c>
      <c r="H18" s="189" t="s">
        <v>182</v>
      </c>
      <c r="I18" s="132">
        <v>3581</v>
      </c>
      <c r="J18" s="189" t="s">
        <v>182</v>
      </c>
      <c r="K18" s="189"/>
      <c r="L18" s="105">
        <f>E18*100/(E15-E21)</f>
        <v>28.502000250031255</v>
      </c>
      <c r="M18" s="17"/>
      <c r="N18" s="114">
        <f>G18*100/(G15-G21)</f>
        <v>29.27041476342572</v>
      </c>
      <c r="O18" s="17"/>
      <c r="P18" s="114">
        <f>I18*100/(I15-I21)</f>
        <v>20.73057774690286</v>
      </c>
      <c r="Q18" s="17" t="s">
        <v>113</v>
      </c>
      <c r="R18" s="13"/>
    </row>
    <row r="19" spans="2:18">
      <c r="C19" s="271" t="s">
        <v>55</v>
      </c>
      <c r="D19" s="271"/>
      <c r="E19" s="132">
        <v>22889</v>
      </c>
      <c r="F19" s="189" t="s">
        <v>182</v>
      </c>
      <c r="G19" s="132">
        <v>21242</v>
      </c>
      <c r="H19" s="189" t="s">
        <v>182</v>
      </c>
      <c r="I19" s="132">
        <v>1647</v>
      </c>
      <c r="J19" s="189" t="s">
        <v>182</v>
      </c>
      <c r="K19" s="189"/>
      <c r="L19" s="105">
        <f>E19*100/(E15-E21)</f>
        <v>11.922844522231946</v>
      </c>
      <c r="M19" s="17"/>
      <c r="N19" s="114">
        <f>G19*100/(G15-G21)</f>
        <v>12.158990738514728</v>
      </c>
      <c r="O19" s="17"/>
      <c r="P19" s="114">
        <f>I19*100/(I15-I21)</f>
        <v>9.5345606113233767</v>
      </c>
      <c r="Q19" s="17" t="s">
        <v>113</v>
      </c>
      <c r="R19" s="13"/>
    </row>
    <row r="20" spans="2:18">
      <c r="C20" s="271" t="s">
        <v>73</v>
      </c>
      <c r="D20" s="271"/>
      <c r="E20" s="132">
        <v>7648</v>
      </c>
      <c r="F20" s="189" t="s">
        <v>182</v>
      </c>
      <c r="G20" s="132">
        <v>6526</v>
      </c>
      <c r="H20" s="189" t="s">
        <v>182</v>
      </c>
      <c r="I20" s="132">
        <v>1122</v>
      </c>
      <c r="J20" s="189" t="s">
        <v>59</v>
      </c>
      <c r="K20" s="189"/>
      <c r="L20" s="105">
        <f>E20*100/(E15-E21)</f>
        <v>3.9838313122473643</v>
      </c>
      <c r="M20" s="17"/>
      <c r="N20" s="114">
        <f>G20*100/(G15-G21)</f>
        <v>3.7355038866183556</v>
      </c>
      <c r="O20" s="17"/>
      <c r="P20" s="114">
        <f>I20*100/(I15-I21)</f>
        <v>6.4953108718304966</v>
      </c>
      <c r="Q20" s="17" t="s">
        <v>113</v>
      </c>
      <c r="R20" s="13"/>
    </row>
    <row r="21" spans="2:18">
      <c r="C21" s="161" t="s">
        <v>29</v>
      </c>
      <c r="D21" s="161"/>
      <c r="E21" s="132">
        <v>248</v>
      </c>
      <c r="F21" s="189" t="s">
        <v>59</v>
      </c>
      <c r="G21" s="132">
        <v>241</v>
      </c>
      <c r="H21" s="189" t="s">
        <v>59</v>
      </c>
      <c r="I21" s="132">
        <v>7</v>
      </c>
      <c r="J21" s="189" t="s">
        <v>59</v>
      </c>
      <c r="K21" s="189"/>
      <c r="L21" s="177" t="s">
        <v>122</v>
      </c>
      <c r="M21" s="17"/>
      <c r="N21" s="115" t="s">
        <v>122</v>
      </c>
      <c r="O21" s="17"/>
      <c r="P21" s="115" t="s">
        <v>122</v>
      </c>
      <c r="Q21" s="17"/>
      <c r="R21" s="13"/>
    </row>
    <row r="22" spans="2:18">
      <c r="C22" s="272"/>
      <c r="D22" s="272"/>
      <c r="E22" s="132"/>
      <c r="F22" s="189"/>
      <c r="G22" s="132"/>
      <c r="H22" s="189"/>
      <c r="I22" s="132"/>
      <c r="J22" s="189"/>
      <c r="K22" s="189"/>
      <c r="L22" s="132"/>
      <c r="M22" s="17"/>
      <c r="N22" s="14"/>
      <c r="O22" s="17"/>
      <c r="P22" s="14"/>
      <c r="Q22" s="17" t="s">
        <v>113</v>
      </c>
      <c r="R22" s="13"/>
    </row>
    <row r="23" spans="2:18">
      <c r="B23" s="274" t="s">
        <v>14</v>
      </c>
      <c r="C23" s="274"/>
      <c r="D23" s="274"/>
      <c r="E23" s="169">
        <v>173401</v>
      </c>
      <c r="F23" s="169"/>
      <c r="G23" s="169">
        <v>157681</v>
      </c>
      <c r="H23" s="169"/>
      <c r="I23" s="169">
        <v>15720</v>
      </c>
      <c r="J23" s="189" t="s">
        <v>182</v>
      </c>
      <c r="K23" s="189"/>
      <c r="L23" s="47">
        <f>SUM(L24:L28)</f>
        <v>99.999422476076063</v>
      </c>
      <c r="M23" s="43"/>
      <c r="N23" s="43">
        <f>SUM(N24:N28)</f>
        <v>100</v>
      </c>
      <c r="O23" s="43"/>
      <c r="P23" s="43">
        <f>SUM(P24:P28)</f>
        <v>99.993635842932605</v>
      </c>
      <c r="Q23" s="17" t="s">
        <v>113</v>
      </c>
      <c r="R23" s="13"/>
    </row>
    <row r="24" spans="2:18">
      <c r="C24" s="271" t="s">
        <v>58</v>
      </c>
      <c r="D24" s="271"/>
      <c r="E24" s="132">
        <v>12555</v>
      </c>
      <c r="F24" s="189" t="s">
        <v>182</v>
      </c>
      <c r="G24" s="132">
        <v>10964</v>
      </c>
      <c r="H24" s="189" t="s">
        <v>182</v>
      </c>
      <c r="I24" s="132">
        <v>1591</v>
      </c>
      <c r="J24" s="189" t="s">
        <v>182</v>
      </c>
      <c r="K24" s="189"/>
      <c r="L24" s="105">
        <f>E24*100/(E23-E29)</f>
        <v>7.2508128649229295</v>
      </c>
      <c r="M24" s="17"/>
      <c r="N24" s="114">
        <f>G24*100/(G23-G29)</f>
        <v>6.9639227642276422</v>
      </c>
      <c r="O24" s="17"/>
      <c r="P24" s="114">
        <f>I24*100/(I23-I29)</f>
        <v>10.12537389422771</v>
      </c>
      <c r="Q24" s="17" t="s">
        <v>113</v>
      </c>
      <c r="R24" s="13"/>
    </row>
    <row r="25" spans="2:18">
      <c r="C25" s="271" t="s">
        <v>53</v>
      </c>
      <c r="D25" s="271"/>
      <c r="E25" s="132">
        <v>87109</v>
      </c>
      <c r="F25" s="189" t="s">
        <v>182</v>
      </c>
      <c r="G25" s="132">
        <v>78353</v>
      </c>
      <c r="H25" s="189" t="s">
        <v>182</v>
      </c>
      <c r="I25" s="132">
        <v>8756</v>
      </c>
      <c r="J25" s="189" t="s">
        <v>182</v>
      </c>
      <c r="K25" s="189"/>
      <c r="L25" s="105">
        <f>E25*100/(E23-E29)</f>
        <v>50.30753148949195</v>
      </c>
      <c r="M25" s="17"/>
      <c r="N25" s="114">
        <f>G25*100/(G23-G29)</f>
        <v>49.766895325203251</v>
      </c>
      <c r="O25" s="17"/>
      <c r="P25" s="114">
        <f>I25*100/(I23-I29)</f>
        <v>55.724559282123082</v>
      </c>
      <c r="Q25" s="17" t="s">
        <v>113</v>
      </c>
      <c r="R25" s="13"/>
    </row>
    <row r="26" spans="2:18">
      <c r="C26" s="271" t="s">
        <v>54</v>
      </c>
      <c r="D26" s="271"/>
      <c r="E26" s="132">
        <v>49454</v>
      </c>
      <c r="F26" s="189" t="s">
        <v>182</v>
      </c>
      <c r="G26" s="132">
        <v>46030</v>
      </c>
      <c r="H26" s="189" t="s">
        <v>182</v>
      </c>
      <c r="I26" s="132">
        <v>3424</v>
      </c>
      <c r="J26" s="189" t="s">
        <v>182</v>
      </c>
      <c r="K26" s="189"/>
      <c r="L26" s="105">
        <f>E26*100/(E23-E29)</f>
        <v>28.560868133962451</v>
      </c>
      <c r="M26" s="17"/>
      <c r="N26" s="114">
        <f>G26*100/(G23-G29)</f>
        <v>29.23653455284553</v>
      </c>
      <c r="O26" s="17"/>
      <c r="P26" s="114">
        <f>I26*100/(I23-I29)</f>
        <v>21.790873798765354</v>
      </c>
      <c r="Q26" s="17" t="s">
        <v>113</v>
      </c>
      <c r="R26" s="13"/>
    </row>
    <row r="27" spans="2:18">
      <c r="C27" s="271" t="s">
        <v>55</v>
      </c>
      <c r="D27" s="271"/>
      <c r="E27" s="132">
        <v>19059</v>
      </c>
      <c r="F27" s="189" t="s">
        <v>182</v>
      </c>
      <c r="G27" s="132">
        <v>17595</v>
      </c>
      <c r="H27" s="189" t="s">
        <v>182</v>
      </c>
      <c r="I27" s="132">
        <v>1464</v>
      </c>
      <c r="J27" s="189" t="s">
        <v>59</v>
      </c>
      <c r="K27" s="189"/>
      <c r="L27" s="105">
        <f>E27*100/(E23-E29)</f>
        <v>11.00702846615421</v>
      </c>
      <c r="M27" s="17"/>
      <c r="N27" s="114">
        <f>G27*100/(G23-G29)</f>
        <v>11.175685975609756</v>
      </c>
      <c r="O27" s="17"/>
      <c r="P27" s="114">
        <f>I27*100/(I23-I29)</f>
        <v>9.317125946668364</v>
      </c>
      <c r="Q27" s="17" t="s">
        <v>113</v>
      </c>
      <c r="R27" s="13"/>
    </row>
    <row r="28" spans="2:18">
      <c r="C28" s="271" t="s">
        <v>73</v>
      </c>
      <c r="D28" s="271"/>
      <c r="E28" s="132">
        <v>4975</v>
      </c>
      <c r="F28" s="189" t="s">
        <v>182</v>
      </c>
      <c r="G28" s="132">
        <v>4498</v>
      </c>
      <c r="H28" s="189" t="s">
        <v>182</v>
      </c>
      <c r="I28" s="132">
        <v>477</v>
      </c>
      <c r="J28" s="189" t="s">
        <v>59</v>
      </c>
      <c r="K28" s="189"/>
      <c r="L28" s="105">
        <f>E28*100/(E23-E29)</f>
        <v>2.87318152154453</v>
      </c>
      <c r="M28" s="17"/>
      <c r="N28" s="114">
        <f>G28*100/(G23-G29)</f>
        <v>2.8569613821138211</v>
      </c>
      <c r="O28" s="17"/>
      <c r="P28" s="114">
        <f>I28*100/(I23-I29)</f>
        <v>3.0357029211480939</v>
      </c>
      <c r="Q28" s="17" t="s">
        <v>113</v>
      </c>
      <c r="R28" s="13"/>
    </row>
    <row r="29" spans="2:18">
      <c r="C29" s="161" t="s">
        <v>29</v>
      </c>
      <c r="D29" s="161"/>
      <c r="E29" s="132">
        <v>248</v>
      </c>
      <c r="F29" s="189" t="s">
        <v>59</v>
      </c>
      <c r="G29" s="132">
        <v>241</v>
      </c>
      <c r="H29" s="189" t="s">
        <v>59</v>
      </c>
      <c r="I29" s="132">
        <v>7</v>
      </c>
      <c r="J29" s="189" t="s">
        <v>59</v>
      </c>
      <c r="K29" s="189"/>
      <c r="L29" s="177" t="s">
        <v>122</v>
      </c>
      <c r="M29" s="17"/>
      <c r="N29" s="115" t="s">
        <v>122</v>
      </c>
      <c r="O29" s="17"/>
      <c r="P29" s="115" t="s">
        <v>122</v>
      </c>
      <c r="Q29" s="17"/>
      <c r="R29" s="13"/>
    </row>
    <row r="30" spans="2:18">
      <c r="C30" s="272"/>
      <c r="D30" s="272"/>
      <c r="E30" s="132"/>
      <c r="F30" s="189"/>
      <c r="G30" s="132"/>
      <c r="H30" s="189"/>
      <c r="I30" s="132"/>
      <c r="J30" s="189"/>
      <c r="K30" s="189"/>
      <c r="L30" s="132"/>
      <c r="M30" s="17"/>
      <c r="N30" s="14"/>
      <c r="O30" s="17"/>
      <c r="P30" s="14"/>
      <c r="Q30" s="17" t="s">
        <v>113</v>
      </c>
      <c r="R30" s="13"/>
    </row>
    <row r="31" spans="2:18">
      <c r="B31" s="274" t="s">
        <v>112</v>
      </c>
      <c r="C31" s="274"/>
      <c r="D31" s="274"/>
      <c r="E31" s="169">
        <v>18822</v>
      </c>
      <c r="F31" s="169"/>
      <c r="G31" s="169">
        <v>17261</v>
      </c>
      <c r="H31" s="169"/>
      <c r="I31" s="169">
        <v>1561</v>
      </c>
      <c r="J31" s="189" t="s">
        <v>59</v>
      </c>
      <c r="K31" s="189"/>
      <c r="L31" s="47">
        <f>SUM(L32:L36)</f>
        <v>99.994687068324296</v>
      </c>
      <c r="M31" s="43"/>
      <c r="N31" s="43">
        <f>SUM(N32:N36)</f>
        <v>99.994206592897285</v>
      </c>
      <c r="O31" s="43"/>
      <c r="P31" s="43">
        <f>SUM(P32:P36)</f>
        <v>100</v>
      </c>
      <c r="Q31" s="17" t="s">
        <v>113</v>
      </c>
      <c r="R31" s="13"/>
    </row>
    <row r="32" spans="2:18">
      <c r="C32" s="271" t="s">
        <v>58</v>
      </c>
      <c r="D32" s="271"/>
      <c r="E32" s="132">
        <v>57</v>
      </c>
      <c r="F32" s="189" t="s">
        <v>59</v>
      </c>
      <c r="G32" s="132">
        <v>57</v>
      </c>
      <c r="H32" s="189" t="s">
        <v>59</v>
      </c>
      <c r="I32" s="132">
        <v>0</v>
      </c>
      <c r="J32" s="189" t="s">
        <v>59</v>
      </c>
      <c r="K32" s="189"/>
      <c r="L32" s="105">
        <f>E32*100/(E31-E37)</f>
        <v>0.30283710551482307</v>
      </c>
      <c r="M32" s="17"/>
      <c r="N32" s="114">
        <f>G32*100/(G31-G37)</f>
        <v>0.33022420485487514</v>
      </c>
      <c r="O32" s="17"/>
      <c r="P32" s="114">
        <f>I32*100/(I31-I37)</f>
        <v>0</v>
      </c>
      <c r="Q32" s="17"/>
      <c r="R32" s="13"/>
    </row>
    <row r="33" spans="1:21">
      <c r="C33" s="271" t="s">
        <v>53</v>
      </c>
      <c r="D33" s="271"/>
      <c r="E33" s="132">
        <v>6998</v>
      </c>
      <c r="F33" s="189" t="s">
        <v>182</v>
      </c>
      <c r="G33" s="132">
        <v>6422</v>
      </c>
      <c r="H33" s="189" t="s">
        <v>182</v>
      </c>
      <c r="I33" s="132">
        <v>576</v>
      </c>
      <c r="J33" s="189" t="s">
        <v>59</v>
      </c>
      <c r="K33" s="189"/>
      <c r="L33" s="105">
        <f>E33*100/(E31-E37)</f>
        <v>37.179895866539155</v>
      </c>
      <c r="M33" s="17"/>
      <c r="N33" s="114">
        <f>G33*100/(G31-G37)</f>
        <v>37.20526041364927</v>
      </c>
      <c r="O33" s="17"/>
      <c r="P33" s="114">
        <f>I33*100/(I31-I37)</f>
        <v>36.899423446508649</v>
      </c>
      <c r="Q33" s="17" t="s">
        <v>113</v>
      </c>
      <c r="R33" s="13"/>
      <c r="S33" s="14"/>
      <c r="T33" s="14"/>
      <c r="U33" s="14"/>
    </row>
    <row r="34" spans="1:21">
      <c r="C34" s="271" t="s">
        <v>54</v>
      </c>
      <c r="D34" s="271"/>
      <c r="E34" s="132">
        <v>5263</v>
      </c>
      <c r="F34" s="189" t="s">
        <v>182</v>
      </c>
      <c r="G34" s="132">
        <v>5106</v>
      </c>
      <c r="H34" s="189" t="s">
        <v>182</v>
      </c>
      <c r="I34" s="132">
        <v>157</v>
      </c>
      <c r="J34" s="189" t="s">
        <v>59</v>
      </c>
      <c r="K34" s="189"/>
      <c r="L34" s="105">
        <f>E34*100/(E31-E37)</f>
        <v>27.961959409201999</v>
      </c>
      <c r="M34" s="17"/>
      <c r="N34" s="114">
        <f>G34*100/(G31-G37)</f>
        <v>29.581136666473554</v>
      </c>
      <c r="O34" s="17"/>
      <c r="P34" s="114">
        <f>I34*100/(I31-I37)</f>
        <v>10.057655349135169</v>
      </c>
      <c r="Q34" s="17" t="s">
        <v>113</v>
      </c>
      <c r="R34" s="13"/>
    </row>
    <row r="35" spans="1:21">
      <c r="C35" s="271" t="s">
        <v>55</v>
      </c>
      <c r="D35" s="271"/>
      <c r="E35" s="132">
        <v>3830</v>
      </c>
      <c r="F35" s="189" t="s">
        <v>182</v>
      </c>
      <c r="G35" s="132">
        <v>3647</v>
      </c>
      <c r="H35" s="189" t="s">
        <v>182</v>
      </c>
      <c r="I35" s="132">
        <v>183</v>
      </c>
      <c r="J35" s="189" t="s">
        <v>59</v>
      </c>
      <c r="K35" s="189"/>
      <c r="L35" s="105">
        <f>E35*100/(E31-E37)</f>
        <v>20.348528317925833</v>
      </c>
      <c r="M35" s="17"/>
      <c r="N35" s="114">
        <f>G35*100/(G31-G37)</f>
        <v>21.128555703609294</v>
      </c>
      <c r="O35" s="17"/>
      <c r="P35" s="114">
        <f>I35*100/(I31-I37)</f>
        <v>11.723254324151185</v>
      </c>
      <c r="Q35" s="17" t="s">
        <v>113</v>
      </c>
      <c r="R35" s="13"/>
    </row>
    <row r="36" spans="1:21">
      <c r="C36" s="271" t="s">
        <v>73</v>
      </c>
      <c r="D36" s="271"/>
      <c r="E36" s="132">
        <v>2673</v>
      </c>
      <c r="F36" s="189" t="s">
        <v>59</v>
      </c>
      <c r="G36" s="132">
        <v>2028</v>
      </c>
      <c r="H36" s="189" t="s">
        <v>59</v>
      </c>
      <c r="I36" s="132">
        <v>645</v>
      </c>
      <c r="J36" s="189" t="s">
        <v>59</v>
      </c>
      <c r="K36" s="189"/>
      <c r="L36" s="105">
        <f>E36*100/(E31-E37)</f>
        <v>14.201466369142492</v>
      </c>
      <c r="M36" s="17"/>
      <c r="N36" s="114">
        <f>G36*100/(G31-G37)</f>
        <v>11.749029604310294</v>
      </c>
      <c r="O36" s="17"/>
      <c r="P36" s="114">
        <f>I36*100/(I31-I37)</f>
        <v>41.319666880204998</v>
      </c>
      <c r="Q36" s="17"/>
      <c r="R36" s="13"/>
    </row>
    <row r="37" spans="1:21">
      <c r="C37" s="161" t="s">
        <v>29</v>
      </c>
      <c r="D37" s="161"/>
      <c r="E37" s="132">
        <v>0</v>
      </c>
      <c r="F37" s="189"/>
      <c r="G37" s="132">
        <v>0</v>
      </c>
      <c r="H37" s="189"/>
      <c r="I37" s="132">
        <v>0</v>
      </c>
      <c r="J37" s="189"/>
      <c r="K37" s="189"/>
      <c r="L37" s="177" t="s">
        <v>122</v>
      </c>
      <c r="M37" s="17"/>
      <c r="N37" s="177" t="s">
        <v>122</v>
      </c>
      <c r="O37" s="17"/>
      <c r="P37" s="115" t="s">
        <v>122</v>
      </c>
      <c r="Q37" s="17"/>
      <c r="R37" s="13"/>
    </row>
    <row r="38" spans="1:21" ht="6" customHeight="1" thickBot="1">
      <c r="A38" s="106"/>
      <c r="B38" s="106"/>
      <c r="C38" s="273"/>
      <c r="D38" s="273"/>
      <c r="E38" s="106"/>
      <c r="F38" s="106"/>
      <c r="G38" s="106"/>
      <c r="H38" s="106"/>
      <c r="I38" s="106"/>
      <c r="J38" s="106"/>
      <c r="K38" s="106"/>
      <c r="L38" s="106"/>
      <c r="M38" s="2"/>
      <c r="N38" s="2"/>
      <c r="O38" s="2"/>
      <c r="P38" s="2"/>
      <c r="Q38" s="2"/>
      <c r="R38" s="5"/>
    </row>
    <row r="39" spans="1:21" s="7" customFormat="1" ht="6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</row>
    <row r="40" spans="1:21" s="7" customFormat="1" ht="11.25">
      <c r="A40" s="63" t="s">
        <v>42</v>
      </c>
      <c r="B40" s="66" t="s">
        <v>59</v>
      </c>
      <c r="C40" s="162" t="s">
        <v>111</v>
      </c>
      <c r="D40" s="162"/>
      <c r="E40" s="223"/>
      <c r="F40" s="223"/>
      <c r="G40" s="223"/>
      <c r="H40" s="223"/>
      <c r="I40" s="223"/>
      <c r="J40" s="54"/>
      <c r="K40" s="223"/>
      <c r="L40" s="223"/>
      <c r="M40" s="121"/>
      <c r="N40" s="121"/>
      <c r="O40" s="121"/>
      <c r="P40" s="121"/>
      <c r="Q40" s="121"/>
      <c r="R40" s="19"/>
    </row>
    <row r="41" spans="1:21" s="7" customFormat="1" ht="11.25">
      <c r="A41" s="54"/>
      <c r="B41" s="54"/>
      <c r="C41" s="54"/>
      <c r="D41" s="54"/>
      <c r="E41" s="54"/>
      <c r="F41" s="223"/>
      <c r="G41" s="223"/>
      <c r="H41" s="223"/>
      <c r="I41" s="223"/>
      <c r="J41" s="54"/>
      <c r="K41" s="223"/>
      <c r="L41" s="223"/>
      <c r="M41" s="19"/>
      <c r="N41" s="19"/>
      <c r="O41" s="19"/>
      <c r="P41" s="19"/>
      <c r="Q41" s="19"/>
      <c r="R41" s="19"/>
    </row>
    <row r="42" spans="1:21">
      <c r="A42" s="190"/>
      <c r="B42" s="190"/>
      <c r="C42" s="191"/>
    </row>
  </sheetData>
  <mergeCells count="35">
    <mergeCell ref="G12:H12"/>
    <mergeCell ref="I12:J12"/>
    <mergeCell ref="A6:D12"/>
    <mergeCell ref="A1:Q1"/>
    <mergeCell ref="A2:Q2"/>
    <mergeCell ref="A3:Q3"/>
    <mergeCell ref="E6:J6"/>
    <mergeCell ref="L6:Q6"/>
    <mergeCell ref="L9:M12"/>
    <mergeCell ref="N9:Q9"/>
    <mergeCell ref="N12:O12"/>
    <mergeCell ref="P12:Q12"/>
    <mergeCell ref="E9:F12"/>
    <mergeCell ref="G9:J9"/>
    <mergeCell ref="C38:D38"/>
    <mergeCell ref="B23:D23"/>
    <mergeCell ref="C33:D33"/>
    <mergeCell ref="C34:D34"/>
    <mergeCell ref="B31:D31"/>
    <mergeCell ref="C35:D35"/>
    <mergeCell ref="C36:D36"/>
    <mergeCell ref="C30:D30"/>
    <mergeCell ref="C32:D32"/>
    <mergeCell ref="C26:D26"/>
    <mergeCell ref="C27:D27"/>
    <mergeCell ref="C28:D28"/>
    <mergeCell ref="A15:D15"/>
    <mergeCell ref="C20:D20"/>
    <mergeCell ref="C24:D24"/>
    <mergeCell ref="C25:D25"/>
    <mergeCell ref="C22:D22"/>
    <mergeCell ref="C16:D16"/>
    <mergeCell ref="C17:D17"/>
    <mergeCell ref="C18:D18"/>
    <mergeCell ref="C19:D19"/>
  </mergeCells>
  <phoneticPr fontId="0" type="noConversion"/>
  <hyperlinks>
    <hyperlink ref="S1" location="Índice!A1" display="Ir a Índice" xr:uid="{00000000-0004-0000-0200-000000000000}"/>
  </hyperlinks>
  <printOptions horizontalCentered="1"/>
  <pageMargins left="0.78740157480314965" right="0.78740157480314965" top="1.3474015748031496" bottom="0.78740157480314965" header="0.39370078740157483" footer="0.39370078740157483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5"/>
  <sheetViews>
    <sheetView showGridLines="0" zoomScaleNormal="100" workbookViewId="0">
      <selection sqref="A1:Q1"/>
    </sheetView>
  </sheetViews>
  <sheetFormatPr defaultColWidth="11.42578125" defaultRowHeight="12.75"/>
  <cols>
    <col min="1" max="1" width="5.7109375" style="1" customWidth="1"/>
    <col min="2" max="2" width="6.85546875" style="1" customWidth="1"/>
    <col min="3" max="3" width="5.7109375" style="1" customWidth="1"/>
    <col min="4" max="4" width="24.7109375" style="50" customWidth="1"/>
    <col min="5" max="5" width="10" style="96" bestFit="1" customWidth="1"/>
    <col min="6" max="6" width="1.7109375" style="96" bestFit="1" customWidth="1"/>
    <col min="7" max="7" width="10" style="96" bestFit="1" customWidth="1"/>
    <col min="8" max="8" width="1.7109375" style="96" bestFit="1" customWidth="1"/>
    <col min="9" max="9" width="8.85546875" style="96" bestFit="1" customWidth="1"/>
    <col min="10" max="10" width="1.7109375" style="96" bestFit="1" customWidth="1"/>
    <col min="11" max="11" width="4.7109375" style="96" customWidth="1"/>
    <col min="12" max="12" width="7.28515625" style="50" bestFit="1" customWidth="1"/>
    <col min="13" max="13" width="1.7109375" style="50" bestFit="1" customWidth="1"/>
    <col min="14" max="14" width="7.28515625" style="50" bestFit="1" customWidth="1"/>
    <col min="15" max="15" width="1.7109375" style="50" bestFit="1" customWidth="1"/>
    <col min="16" max="16" width="7.28515625" style="50" bestFit="1" customWidth="1"/>
    <col min="17" max="17" width="1.7109375" style="1" bestFit="1" customWidth="1"/>
    <col min="18" max="16384" width="11.42578125" style="1"/>
  </cols>
  <sheetData>
    <row r="1" spans="1:23" s="31" customFormat="1" ht="15">
      <c r="A1" s="277" t="s">
        <v>93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147" t="s">
        <v>181</v>
      </c>
    </row>
    <row r="2" spans="1:23" s="31" customFormat="1" ht="15">
      <c r="A2" s="277" t="s">
        <v>164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</row>
    <row r="3" spans="1:23" s="31" customFormat="1" ht="15">
      <c r="A3" s="277" t="s">
        <v>192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</row>
    <row r="4" spans="1:23" s="10" customFormat="1" ht="6.95" customHeight="1" thickBot="1">
      <c r="A4" s="11"/>
      <c r="B4" s="11"/>
      <c r="C4" s="11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11"/>
    </row>
    <row r="5" spans="1:23" ht="6" customHeight="1"/>
    <row r="6" spans="1:23">
      <c r="A6" s="122"/>
      <c r="B6" s="122"/>
      <c r="C6" s="122"/>
      <c r="D6" s="62"/>
      <c r="E6" s="279" t="s">
        <v>121</v>
      </c>
      <c r="F6" s="279"/>
      <c r="G6" s="279"/>
      <c r="H6" s="279"/>
      <c r="I6" s="279"/>
      <c r="J6" s="279"/>
      <c r="K6" s="211"/>
      <c r="L6" s="280" t="s">
        <v>123</v>
      </c>
      <c r="M6" s="280"/>
      <c r="N6" s="280"/>
      <c r="O6" s="280"/>
      <c r="P6" s="280"/>
      <c r="Q6" s="280"/>
    </row>
    <row r="7" spans="1:23" ht="6" customHeight="1">
      <c r="A7" s="122"/>
      <c r="B7" s="122"/>
      <c r="C7" s="122"/>
      <c r="D7" s="62"/>
      <c r="E7" s="97"/>
      <c r="F7" s="97"/>
      <c r="G7" s="97"/>
      <c r="H7" s="97"/>
      <c r="I7" s="97"/>
      <c r="J7" s="97"/>
      <c r="K7" s="98"/>
      <c r="L7" s="60"/>
      <c r="M7" s="60"/>
      <c r="N7" s="60"/>
      <c r="O7" s="60"/>
      <c r="P7" s="60"/>
      <c r="Q7" s="4"/>
    </row>
    <row r="8" spans="1:23" ht="6" customHeight="1">
      <c r="A8" s="122"/>
      <c r="B8" s="122"/>
      <c r="C8" s="122"/>
      <c r="D8" s="62"/>
    </row>
    <row r="9" spans="1:23" ht="12.75" customHeight="1">
      <c r="A9" s="290" t="s">
        <v>119</v>
      </c>
      <c r="B9" s="290"/>
      <c r="C9" s="290"/>
      <c r="D9" s="290"/>
      <c r="E9" s="283" t="s">
        <v>0</v>
      </c>
      <c r="F9" s="283"/>
      <c r="G9" s="288" t="s">
        <v>33</v>
      </c>
      <c r="H9" s="288"/>
      <c r="I9" s="288"/>
      <c r="J9" s="288"/>
      <c r="K9" s="210"/>
      <c r="L9" s="289" t="s">
        <v>0</v>
      </c>
      <c r="M9" s="289"/>
      <c r="N9" s="282" t="s">
        <v>33</v>
      </c>
      <c r="O9" s="282"/>
      <c r="P9" s="282"/>
      <c r="Q9" s="282"/>
    </row>
    <row r="10" spans="1:23" ht="6" customHeight="1">
      <c r="A10" s="290"/>
      <c r="B10" s="290"/>
      <c r="C10" s="290"/>
      <c r="D10" s="290"/>
      <c r="E10" s="283"/>
      <c r="F10" s="283"/>
      <c r="G10" s="99"/>
      <c r="H10" s="99"/>
      <c r="I10" s="99"/>
      <c r="J10" s="99"/>
      <c r="K10" s="101"/>
      <c r="L10" s="289"/>
      <c r="M10" s="289"/>
      <c r="N10" s="217"/>
      <c r="O10" s="217"/>
      <c r="P10" s="217"/>
      <c r="Q10" s="3"/>
    </row>
    <row r="11" spans="1:23" ht="6" customHeight="1">
      <c r="A11" s="290"/>
      <c r="B11" s="290"/>
      <c r="C11" s="290"/>
      <c r="D11" s="290"/>
      <c r="E11" s="283"/>
      <c r="F11" s="283"/>
      <c r="G11" s="101"/>
      <c r="H11" s="101"/>
      <c r="I11" s="101"/>
      <c r="J11" s="101"/>
      <c r="K11" s="101"/>
      <c r="L11" s="289"/>
      <c r="M11" s="289"/>
      <c r="N11" s="51"/>
      <c r="O11" s="51"/>
      <c r="P11" s="51"/>
      <c r="Q11" s="12"/>
    </row>
    <row r="12" spans="1:23">
      <c r="A12" s="290"/>
      <c r="B12" s="290"/>
      <c r="C12" s="290"/>
      <c r="D12" s="290"/>
      <c r="E12" s="283"/>
      <c r="F12" s="283"/>
      <c r="G12" s="275" t="s">
        <v>34</v>
      </c>
      <c r="H12" s="275"/>
      <c r="I12" s="275" t="s">
        <v>35</v>
      </c>
      <c r="J12" s="275"/>
      <c r="K12" s="210"/>
      <c r="L12" s="289"/>
      <c r="M12" s="289"/>
      <c r="N12" s="288" t="s">
        <v>34</v>
      </c>
      <c r="O12" s="288"/>
      <c r="P12" s="282" t="s">
        <v>35</v>
      </c>
      <c r="Q12" s="282"/>
    </row>
    <row r="13" spans="1:23" s="5" customFormat="1" ht="6" customHeight="1">
      <c r="A13" s="4"/>
      <c r="B13" s="4"/>
      <c r="C13" s="4"/>
      <c r="D13" s="60"/>
      <c r="E13" s="97"/>
      <c r="F13" s="97"/>
      <c r="G13" s="97"/>
      <c r="H13" s="97"/>
      <c r="I13" s="97"/>
      <c r="J13" s="97"/>
      <c r="K13" s="98"/>
      <c r="L13" s="60"/>
      <c r="M13" s="60"/>
      <c r="N13" s="60"/>
      <c r="O13" s="60"/>
      <c r="P13" s="60"/>
      <c r="Q13" s="4"/>
    </row>
    <row r="14" spans="1:23" ht="6" customHeight="1"/>
    <row r="15" spans="1:23">
      <c r="A15" s="286" t="s">
        <v>0</v>
      </c>
      <c r="B15" s="286"/>
      <c r="C15" s="286"/>
      <c r="D15" s="286"/>
      <c r="E15" s="169">
        <v>192224</v>
      </c>
      <c r="F15" s="169"/>
      <c r="G15" s="169">
        <v>174943</v>
      </c>
      <c r="H15" s="169"/>
      <c r="I15" s="169">
        <v>17281</v>
      </c>
      <c r="J15" s="189" t="s">
        <v>182</v>
      </c>
      <c r="K15" s="189"/>
      <c r="L15" s="47">
        <f>SUM(L16:L21)</f>
        <v>99.99947716518966</v>
      </c>
      <c r="M15" s="189"/>
      <c r="N15" s="47">
        <f>SUM(N16:N21)</f>
        <v>99.999425643853243</v>
      </c>
      <c r="O15" s="189"/>
      <c r="P15" s="47">
        <f>SUM(P16:P21)</f>
        <v>100</v>
      </c>
      <c r="Q15" s="17" t="s">
        <v>113</v>
      </c>
      <c r="S15" s="169"/>
      <c r="T15" s="169"/>
      <c r="U15" s="169"/>
      <c r="V15" s="169"/>
      <c r="W15" s="169"/>
    </row>
    <row r="16" spans="1:23">
      <c r="C16" s="284" t="s">
        <v>38</v>
      </c>
      <c r="D16" s="284"/>
      <c r="E16" s="132">
        <v>6040</v>
      </c>
      <c r="F16" s="189" t="s">
        <v>182</v>
      </c>
      <c r="G16" s="132">
        <v>4779</v>
      </c>
      <c r="H16" s="189" t="s">
        <v>182</v>
      </c>
      <c r="I16" s="132">
        <v>1261</v>
      </c>
      <c r="J16" s="189" t="s">
        <v>59</v>
      </c>
      <c r="K16" s="189"/>
      <c r="L16" s="105">
        <f>E16*100/(E15-E22)</f>
        <v>3.1579222544637022</v>
      </c>
      <c r="M16" s="189"/>
      <c r="N16" s="105">
        <f>G16*100/(G15-G22)</f>
        <v>2.7448480253635674</v>
      </c>
      <c r="O16" s="189"/>
      <c r="P16" s="105">
        <f>I16*100/(I15-I22)</f>
        <v>7.3497697732703848</v>
      </c>
      <c r="Q16" s="17" t="s">
        <v>113</v>
      </c>
    </row>
    <row r="17" spans="2:23">
      <c r="C17" s="284" t="s">
        <v>39</v>
      </c>
      <c r="D17" s="284"/>
      <c r="E17" s="132">
        <v>15033</v>
      </c>
      <c r="F17" s="189" t="s">
        <v>182</v>
      </c>
      <c r="G17" s="132">
        <v>13816</v>
      </c>
      <c r="H17" s="189" t="s">
        <v>182</v>
      </c>
      <c r="I17" s="132">
        <v>1217</v>
      </c>
      <c r="J17" s="189" t="s">
        <v>59</v>
      </c>
      <c r="K17" s="189"/>
      <c r="L17" s="105">
        <f>E17*100/(E15-E22)</f>
        <v>7.8597757038663634</v>
      </c>
      <c r="M17" s="189"/>
      <c r="N17" s="105">
        <f>G17*100/(G15-G22)</f>
        <v>7.9353045236290116</v>
      </c>
      <c r="O17" s="189"/>
      <c r="P17" s="105">
        <f>I17*100/(I15-I22)</f>
        <v>7.0933146820539719</v>
      </c>
      <c r="Q17" s="17" t="s">
        <v>113</v>
      </c>
    </row>
    <row r="18" spans="2:23">
      <c r="C18" s="284" t="s">
        <v>40</v>
      </c>
      <c r="D18" s="284"/>
      <c r="E18" s="132">
        <v>27669</v>
      </c>
      <c r="F18" s="189" t="s">
        <v>182</v>
      </c>
      <c r="G18" s="132">
        <v>25435</v>
      </c>
      <c r="H18" s="189" t="s">
        <v>182</v>
      </c>
      <c r="I18" s="132">
        <v>2234</v>
      </c>
      <c r="J18" s="189" t="s">
        <v>182</v>
      </c>
      <c r="K18" s="189"/>
      <c r="L18" s="105">
        <f>E18*100/(E15-E22)</f>
        <v>14.466316367343738</v>
      </c>
      <c r="M18" s="189"/>
      <c r="N18" s="105">
        <f>G18*100/(G15-G22)</f>
        <v>14.608748592827441</v>
      </c>
      <c r="O18" s="189"/>
      <c r="P18" s="105">
        <f>I18*100/(I15-I22)</f>
        <v>13.020924404033339</v>
      </c>
      <c r="Q18" s="17" t="s">
        <v>113</v>
      </c>
    </row>
    <row r="19" spans="2:23">
      <c r="C19" s="284" t="s">
        <v>56</v>
      </c>
      <c r="D19" s="284"/>
      <c r="E19" s="132">
        <v>94186</v>
      </c>
      <c r="F19" s="189" t="s">
        <v>182</v>
      </c>
      <c r="G19" s="132">
        <v>85330</v>
      </c>
      <c r="H19" s="189" t="s">
        <v>182</v>
      </c>
      <c r="I19" s="132">
        <v>8856</v>
      </c>
      <c r="J19" s="189" t="s">
        <v>182</v>
      </c>
      <c r="K19" s="189"/>
      <c r="L19" s="105">
        <f>E19*100/(E15-E22)</f>
        <v>49.243719446840771</v>
      </c>
      <c r="M19" s="189"/>
      <c r="N19" s="105">
        <f>G19*100/(G15-G22)</f>
        <v>49.009810002986654</v>
      </c>
      <c r="O19" s="189"/>
      <c r="P19" s="105">
        <f>I19*100/(I15-I22)</f>
        <v>51.617415632103516</v>
      </c>
      <c r="Q19" s="17" t="s">
        <v>113</v>
      </c>
    </row>
    <row r="20" spans="2:23">
      <c r="C20" s="284" t="s">
        <v>108</v>
      </c>
      <c r="D20" s="284"/>
      <c r="E20" s="132">
        <v>43726</v>
      </c>
      <c r="F20" s="189" t="s">
        <v>182</v>
      </c>
      <c r="G20" s="132">
        <v>40724</v>
      </c>
      <c r="H20" s="189" t="s">
        <v>182</v>
      </c>
      <c r="I20" s="132">
        <v>3002</v>
      </c>
      <c r="J20" s="189" t="s">
        <v>182</v>
      </c>
      <c r="K20" s="189"/>
      <c r="L20" s="105">
        <f>E20*100/(E15-E22)</f>
        <v>22.861474916999974</v>
      </c>
      <c r="M20" s="189"/>
      <c r="N20" s="105">
        <f>G20*100/(G15-G22)</f>
        <v>23.390079720633171</v>
      </c>
      <c r="O20" s="189"/>
      <c r="P20" s="105">
        <f>I20*100/(I15-I22)</f>
        <v>17.497231450719823</v>
      </c>
      <c r="Q20" s="17" t="s">
        <v>113</v>
      </c>
    </row>
    <row r="21" spans="2:23">
      <c r="C21" s="18" t="s">
        <v>109</v>
      </c>
      <c r="D21" s="215"/>
      <c r="E21" s="132">
        <v>4610</v>
      </c>
      <c r="F21" s="189" t="s">
        <v>182</v>
      </c>
      <c r="G21" s="132">
        <v>4023</v>
      </c>
      <c r="H21" s="189" t="s">
        <v>182</v>
      </c>
      <c r="I21" s="132">
        <v>587</v>
      </c>
      <c r="J21" s="189" t="s">
        <v>59</v>
      </c>
      <c r="K21" s="189"/>
      <c r="L21" s="105">
        <f>E21*100/(E15-E22)</f>
        <v>2.4102684756751103</v>
      </c>
      <c r="M21" s="189"/>
      <c r="N21" s="105">
        <f>G21*100/(G15-G22)</f>
        <v>2.3106347784133985</v>
      </c>
      <c r="O21" s="189"/>
      <c r="P21" s="105">
        <f>I21*100/(I15-I22)</f>
        <v>3.421344057818966</v>
      </c>
      <c r="Q21" s="17" t="s">
        <v>113</v>
      </c>
    </row>
    <row r="22" spans="2:23">
      <c r="C22" s="131" t="s">
        <v>29</v>
      </c>
      <c r="D22" s="215"/>
      <c r="E22" s="132">
        <v>959</v>
      </c>
      <c r="F22" s="189" t="s">
        <v>59</v>
      </c>
      <c r="G22" s="132">
        <v>835</v>
      </c>
      <c r="H22" s="189" t="s">
        <v>59</v>
      </c>
      <c r="I22" s="132">
        <v>124</v>
      </c>
      <c r="J22" s="189" t="s">
        <v>59</v>
      </c>
      <c r="K22" s="189"/>
      <c r="L22" s="177" t="s">
        <v>122</v>
      </c>
      <c r="M22" s="227"/>
      <c r="N22" s="177" t="s">
        <v>122</v>
      </c>
      <c r="O22" s="227"/>
      <c r="P22" s="177" t="s">
        <v>122</v>
      </c>
      <c r="Q22" s="17"/>
    </row>
    <row r="23" spans="2:23">
      <c r="C23" s="287"/>
      <c r="D23" s="287"/>
      <c r="E23" s="132"/>
      <c r="F23" s="189"/>
      <c r="G23" s="132"/>
      <c r="H23" s="189"/>
      <c r="I23" s="132"/>
      <c r="J23" s="189"/>
      <c r="K23" s="189"/>
      <c r="L23" s="53"/>
      <c r="M23" s="189"/>
      <c r="N23" s="53"/>
      <c r="O23" s="189"/>
      <c r="P23" s="53"/>
      <c r="Q23" s="17" t="s">
        <v>113</v>
      </c>
    </row>
    <row r="24" spans="2:23">
      <c r="B24" s="285" t="s">
        <v>14</v>
      </c>
      <c r="C24" s="285"/>
      <c r="D24" s="285"/>
      <c r="E24" s="169">
        <v>173401</v>
      </c>
      <c r="F24" s="169"/>
      <c r="G24" s="169">
        <v>157681</v>
      </c>
      <c r="H24" s="169"/>
      <c r="I24" s="169">
        <v>15720</v>
      </c>
      <c r="J24" s="189" t="s">
        <v>182</v>
      </c>
      <c r="K24" s="189"/>
      <c r="L24" s="47">
        <f>SUM(L25:L30)</f>
        <v>100</v>
      </c>
      <c r="M24" s="189"/>
      <c r="N24" s="47">
        <f>SUM(N25:N30)</f>
        <v>99.999999999999986</v>
      </c>
      <c r="O24" s="189"/>
      <c r="P24" s="47">
        <f>SUM(P25:P30)</f>
        <v>100</v>
      </c>
      <c r="Q24" s="17" t="s">
        <v>113</v>
      </c>
      <c r="S24" s="169"/>
      <c r="T24" s="169"/>
      <c r="U24" s="169"/>
      <c r="V24" s="169"/>
      <c r="W24" s="169"/>
    </row>
    <row r="25" spans="2:23">
      <c r="C25" s="284" t="s">
        <v>38</v>
      </c>
      <c r="D25" s="284"/>
      <c r="E25" s="132">
        <v>5025</v>
      </c>
      <c r="F25" s="189" t="s">
        <v>182</v>
      </c>
      <c r="G25" s="132">
        <v>4204</v>
      </c>
      <c r="H25" s="189" t="s">
        <v>182</v>
      </c>
      <c r="I25" s="132">
        <v>821</v>
      </c>
      <c r="J25" s="189" t="s">
        <v>59</v>
      </c>
      <c r="K25" s="189"/>
      <c r="L25" s="105">
        <f>E25*100/(E24-E31)</f>
        <v>2.9087099220292085</v>
      </c>
      <c r="M25" s="189"/>
      <c r="N25" s="105">
        <f>G25*100/(G24-G31)</f>
        <v>2.6761899305489245</v>
      </c>
      <c r="O25" s="189"/>
      <c r="P25" s="105">
        <f>I25*100/(I24-I31)</f>
        <v>5.23997957620628</v>
      </c>
      <c r="Q25" s="17" t="s">
        <v>113</v>
      </c>
    </row>
    <row r="26" spans="2:23">
      <c r="C26" s="284" t="s">
        <v>39</v>
      </c>
      <c r="D26" s="284"/>
      <c r="E26" s="132">
        <v>14147</v>
      </c>
      <c r="F26" s="189" t="s">
        <v>182</v>
      </c>
      <c r="G26" s="132">
        <v>12930</v>
      </c>
      <c r="H26" s="189" t="s">
        <v>182</v>
      </c>
      <c r="I26" s="132">
        <v>1217</v>
      </c>
      <c r="J26" s="189" t="s">
        <v>59</v>
      </c>
      <c r="K26" s="189"/>
      <c r="L26" s="105">
        <f>E26*100/(E24-E31)</f>
        <v>8.1889590580989484</v>
      </c>
      <c r="M26" s="189"/>
      <c r="N26" s="105">
        <f>G26*100/(G24-G31)</f>
        <v>8.2310028073257833</v>
      </c>
      <c r="O26" s="189"/>
      <c r="P26" s="105">
        <f>I26*100/(I24-I31)</f>
        <v>7.7674240490171051</v>
      </c>
      <c r="Q26" s="17" t="s">
        <v>113</v>
      </c>
    </row>
    <row r="27" spans="2:23">
      <c r="C27" s="284" t="s">
        <v>40</v>
      </c>
      <c r="D27" s="284"/>
      <c r="E27" s="132">
        <v>24845</v>
      </c>
      <c r="F27" s="189" t="s">
        <v>182</v>
      </c>
      <c r="G27" s="132">
        <v>22949</v>
      </c>
      <c r="H27" s="189" t="s">
        <v>182</v>
      </c>
      <c r="I27" s="132">
        <v>1896</v>
      </c>
      <c r="J27" s="189" t="s">
        <v>182</v>
      </c>
      <c r="K27" s="189"/>
      <c r="L27" s="105">
        <f>E27*100/(E24-E31)</f>
        <v>14.381472241356356</v>
      </c>
      <c r="M27" s="189"/>
      <c r="N27" s="105">
        <f>G27*100/(G24-G31)</f>
        <v>14.608915964835221</v>
      </c>
      <c r="O27" s="189"/>
      <c r="P27" s="105">
        <f>I27*100/(I24-I31)</f>
        <v>12.101097778912433</v>
      </c>
      <c r="Q27" s="17" t="s">
        <v>113</v>
      </c>
    </row>
    <row r="28" spans="2:23">
      <c r="C28" s="284" t="s">
        <v>56</v>
      </c>
      <c r="D28" s="284"/>
      <c r="E28" s="132">
        <v>89922</v>
      </c>
      <c r="F28" s="189" t="s">
        <v>182</v>
      </c>
      <c r="G28" s="132">
        <v>81170</v>
      </c>
      <c r="H28" s="189" t="s">
        <v>182</v>
      </c>
      <c r="I28" s="132">
        <v>8752</v>
      </c>
      <c r="J28" s="189" t="s">
        <v>182</v>
      </c>
      <c r="K28" s="189"/>
      <c r="L28" s="105">
        <f>E28*100/(E24-E31)</f>
        <v>52.051146986808057</v>
      </c>
      <c r="M28" s="189"/>
      <c r="N28" s="105">
        <f>G28*100/(G24-G31)</f>
        <v>51.671345542972453</v>
      </c>
      <c r="O28" s="189"/>
      <c r="P28" s="105">
        <f>I28*100/(I24-I31)</f>
        <v>55.859075823334187</v>
      </c>
      <c r="Q28" s="17" t="s">
        <v>113</v>
      </c>
    </row>
    <row r="29" spans="2:23">
      <c r="C29" s="284" t="s">
        <v>108</v>
      </c>
      <c r="D29" s="284"/>
      <c r="E29" s="132">
        <v>36005</v>
      </c>
      <c r="F29" s="189" t="s">
        <v>182</v>
      </c>
      <c r="G29" s="132">
        <v>33562</v>
      </c>
      <c r="H29" s="189" t="s">
        <v>182</v>
      </c>
      <c r="I29" s="132">
        <v>2443</v>
      </c>
      <c r="J29" s="189" t="s">
        <v>182</v>
      </c>
      <c r="K29" s="189"/>
      <c r="L29" s="105">
        <f>E29*100/(E24-E31)</f>
        <v>20.841413083116748</v>
      </c>
      <c r="M29" s="189"/>
      <c r="N29" s="105">
        <f>G29*100/(G24-G31)</f>
        <v>21.364958717669602</v>
      </c>
      <c r="O29" s="189"/>
      <c r="P29" s="105">
        <f>I29*100/(I24-I31)</f>
        <v>15.59229001787082</v>
      </c>
      <c r="Q29" s="17" t="s">
        <v>113</v>
      </c>
    </row>
    <row r="30" spans="2:23">
      <c r="C30" s="18" t="s">
        <v>109</v>
      </c>
      <c r="D30" s="215"/>
      <c r="E30" s="132">
        <v>2813</v>
      </c>
      <c r="F30" s="189" t="s">
        <v>182</v>
      </c>
      <c r="G30" s="132">
        <v>2274</v>
      </c>
      <c r="H30" s="189" t="s">
        <v>182</v>
      </c>
      <c r="I30" s="132">
        <v>539</v>
      </c>
      <c r="J30" s="189" t="s">
        <v>59</v>
      </c>
      <c r="K30" s="189"/>
      <c r="L30" s="105">
        <f>E30*100/(E24-E31)</f>
        <v>1.6282987085906795</v>
      </c>
      <c r="M30" s="189"/>
      <c r="N30" s="105">
        <f>G30*100/(G24-G31)</f>
        <v>1.4475870366480148</v>
      </c>
      <c r="O30" s="189"/>
      <c r="P30" s="105">
        <f>I30*100/(I24-I31)</f>
        <v>3.440132754659178</v>
      </c>
      <c r="Q30" s="17" t="s">
        <v>113</v>
      </c>
    </row>
    <row r="31" spans="2:23">
      <c r="C31" s="131" t="s">
        <v>29</v>
      </c>
      <c r="D31" s="215"/>
      <c r="E31" s="132">
        <v>644</v>
      </c>
      <c r="F31" s="189" t="s">
        <v>59</v>
      </c>
      <c r="G31" s="132">
        <v>592</v>
      </c>
      <c r="H31" s="189" t="s">
        <v>59</v>
      </c>
      <c r="I31" s="132">
        <v>52</v>
      </c>
      <c r="J31" s="189" t="s">
        <v>59</v>
      </c>
      <c r="K31" s="189"/>
      <c r="L31" s="177" t="s">
        <v>122</v>
      </c>
      <c r="M31" s="227"/>
      <c r="N31" s="177" t="s">
        <v>122</v>
      </c>
      <c r="O31" s="227"/>
      <c r="P31" s="177" t="s">
        <v>122</v>
      </c>
      <c r="Q31" s="17"/>
    </row>
    <row r="32" spans="2:23">
      <c r="C32" s="287"/>
      <c r="D32" s="287"/>
      <c r="E32" s="132"/>
      <c r="F32" s="189"/>
      <c r="G32" s="132"/>
      <c r="H32" s="189"/>
      <c r="I32" s="132"/>
      <c r="J32" s="189"/>
      <c r="K32" s="189"/>
      <c r="L32" s="53"/>
      <c r="M32" s="189"/>
      <c r="N32" s="53"/>
      <c r="O32" s="189"/>
      <c r="P32" s="53"/>
      <c r="Q32" s="17" t="s">
        <v>113</v>
      </c>
    </row>
    <row r="33" spans="1:23">
      <c r="B33" s="285" t="s">
        <v>112</v>
      </c>
      <c r="C33" s="285"/>
      <c r="D33" s="285"/>
      <c r="E33" s="169">
        <v>18822</v>
      </c>
      <c r="F33" s="169"/>
      <c r="G33" s="169">
        <v>17261</v>
      </c>
      <c r="H33" s="169"/>
      <c r="I33" s="169">
        <v>1561</v>
      </c>
      <c r="J33" s="189" t="s">
        <v>59</v>
      </c>
      <c r="K33" s="189"/>
      <c r="L33" s="47">
        <f>SUM(L34:L39)</f>
        <v>100</v>
      </c>
      <c r="M33" s="189"/>
      <c r="N33" s="47">
        <f>SUM(N34:N39)</f>
        <v>100</v>
      </c>
      <c r="O33" s="189"/>
      <c r="P33" s="47">
        <f>SUM(P34:P39)</f>
        <v>99.999999999999986</v>
      </c>
      <c r="Q33" s="17" t="s">
        <v>113</v>
      </c>
      <c r="S33" s="169"/>
      <c r="T33" s="169"/>
      <c r="U33" s="169"/>
      <c r="V33" s="169"/>
      <c r="W33" s="169"/>
    </row>
    <row r="34" spans="1:23">
      <c r="C34" s="284" t="s">
        <v>38</v>
      </c>
      <c r="D34" s="284"/>
      <c r="E34" s="132">
        <v>1015</v>
      </c>
      <c r="F34" s="189" t="s">
        <v>59</v>
      </c>
      <c r="G34" s="132">
        <v>575</v>
      </c>
      <c r="H34" s="189" t="s">
        <v>59</v>
      </c>
      <c r="I34" s="132">
        <v>440</v>
      </c>
      <c r="J34" s="189" t="s">
        <v>59</v>
      </c>
      <c r="K34" s="189"/>
      <c r="L34" s="105">
        <f>E34*100/(E33-E40)</f>
        <v>5.4844113038309832</v>
      </c>
      <c r="M34" s="189"/>
      <c r="N34" s="105">
        <f>G34*100/(G33-G40)</f>
        <v>3.3787754142672464</v>
      </c>
      <c r="O34" s="189"/>
      <c r="P34" s="105">
        <f>I34*100/(I33-I40)</f>
        <v>29.550033579583612</v>
      </c>
      <c r="Q34" s="17"/>
    </row>
    <row r="35" spans="1:23">
      <c r="C35" s="284" t="s">
        <v>39</v>
      </c>
      <c r="D35" s="284"/>
      <c r="E35" s="132">
        <v>886</v>
      </c>
      <c r="F35" s="189" t="s">
        <v>59</v>
      </c>
      <c r="G35" s="132">
        <v>886</v>
      </c>
      <c r="H35" s="189" t="s">
        <v>59</v>
      </c>
      <c r="I35" s="132">
        <v>0</v>
      </c>
      <c r="J35" s="189"/>
      <c r="K35" s="189"/>
      <c r="L35" s="105">
        <f>E35*100/(E33-E40)</f>
        <v>4.7873777489598535</v>
      </c>
      <c r="M35" s="189"/>
      <c r="N35" s="105">
        <f>G35*100/(G33-G40)</f>
        <v>5.2062522035491829</v>
      </c>
      <c r="O35" s="189"/>
      <c r="P35" s="105">
        <f>I35*100/(I33-I40)</f>
        <v>0</v>
      </c>
      <c r="Q35" s="17"/>
    </row>
    <row r="36" spans="1:23">
      <c r="C36" s="284" t="s">
        <v>40</v>
      </c>
      <c r="D36" s="284"/>
      <c r="E36" s="132">
        <v>2824</v>
      </c>
      <c r="F36" s="189" t="s">
        <v>59</v>
      </c>
      <c r="G36" s="132">
        <v>2486</v>
      </c>
      <c r="H36" s="189" t="s">
        <v>59</v>
      </c>
      <c r="I36" s="132">
        <v>338</v>
      </c>
      <c r="J36" s="189" t="s">
        <v>59</v>
      </c>
      <c r="K36" s="189"/>
      <c r="L36" s="105">
        <f>E36*100/(E33-E40)</f>
        <v>15.259091154698222</v>
      </c>
      <c r="M36" s="189"/>
      <c r="N36" s="105">
        <f>G36*100/(G33-G40)</f>
        <v>14.608062051945</v>
      </c>
      <c r="O36" s="189"/>
      <c r="P36" s="105">
        <f>I36*100/(I33-I40)</f>
        <v>22.69979852249832</v>
      </c>
      <c r="Q36" s="17"/>
    </row>
    <row r="37" spans="1:23">
      <c r="C37" s="284" t="s">
        <v>56</v>
      </c>
      <c r="D37" s="284"/>
      <c r="E37" s="132">
        <v>4264</v>
      </c>
      <c r="F37" s="189" t="s">
        <v>182</v>
      </c>
      <c r="G37" s="132">
        <v>4160</v>
      </c>
      <c r="H37" s="189" t="s">
        <v>182</v>
      </c>
      <c r="I37" s="132">
        <v>104</v>
      </c>
      <c r="J37" s="189" t="s">
        <v>59</v>
      </c>
      <c r="K37" s="189"/>
      <c r="L37" s="105">
        <f>E37*100/(E33-E40)</f>
        <v>23.039930836980602</v>
      </c>
      <c r="M37" s="189"/>
      <c r="N37" s="105">
        <f>G37*100/(G33-G40)</f>
        <v>24.444705605829121</v>
      </c>
      <c r="O37" s="189"/>
      <c r="P37" s="105">
        <f>I37*100/(I33-I40)</f>
        <v>6.9845533915379452</v>
      </c>
      <c r="Q37" s="17"/>
    </row>
    <row r="38" spans="1:23" s="6" customFormat="1">
      <c r="A38" s="1"/>
      <c r="B38" s="1"/>
      <c r="C38" s="284" t="s">
        <v>108</v>
      </c>
      <c r="D38" s="284"/>
      <c r="E38" s="132">
        <v>7721</v>
      </c>
      <c r="F38" s="189" t="s">
        <v>182</v>
      </c>
      <c r="G38" s="132">
        <v>7162</v>
      </c>
      <c r="H38" s="189" t="s">
        <v>182</v>
      </c>
      <c r="I38" s="132">
        <v>559</v>
      </c>
      <c r="J38" s="189" t="s">
        <v>59</v>
      </c>
      <c r="K38" s="189"/>
      <c r="L38" s="105">
        <f>E38*100/(E33-E40)</f>
        <v>41.719349435348789</v>
      </c>
      <c r="M38" s="189"/>
      <c r="N38" s="105">
        <f>G38*100/(G33-G40)</f>
        <v>42.084851333881772</v>
      </c>
      <c r="O38" s="189"/>
      <c r="P38" s="105">
        <f>I38*100/(I33-I40)</f>
        <v>37.541974479516455</v>
      </c>
      <c r="Q38" s="17"/>
    </row>
    <row r="39" spans="1:23">
      <c r="C39" s="18" t="s">
        <v>109</v>
      </c>
      <c r="D39" s="215"/>
      <c r="E39" s="132">
        <v>1797</v>
      </c>
      <c r="F39" s="189" t="s">
        <v>59</v>
      </c>
      <c r="G39" s="132">
        <v>1749</v>
      </c>
      <c r="H39" s="189" t="s">
        <v>59</v>
      </c>
      <c r="I39" s="132">
        <v>48</v>
      </c>
      <c r="J39" s="189" t="s">
        <v>59</v>
      </c>
      <c r="K39" s="189"/>
      <c r="L39" s="105">
        <f>E39*100/(E33-E40)</f>
        <v>9.7098395201815535</v>
      </c>
      <c r="M39" s="189"/>
      <c r="N39" s="105">
        <f>G39*100/(G33-G40)</f>
        <v>10.277353390527676</v>
      </c>
      <c r="O39" s="189"/>
      <c r="P39" s="105">
        <f>I39*100/(I33-I40)</f>
        <v>3.2236400268636669</v>
      </c>
      <c r="Q39" s="17"/>
    </row>
    <row r="40" spans="1:23">
      <c r="C40" s="131" t="s">
        <v>29</v>
      </c>
      <c r="D40" s="215"/>
      <c r="E40" s="132">
        <v>315</v>
      </c>
      <c r="F40" s="189" t="s">
        <v>59</v>
      </c>
      <c r="G40" s="132">
        <v>243</v>
      </c>
      <c r="H40" s="189" t="s">
        <v>59</v>
      </c>
      <c r="I40" s="132">
        <v>72</v>
      </c>
      <c r="J40" s="189" t="s">
        <v>59</v>
      </c>
      <c r="K40" s="189"/>
      <c r="L40" s="177" t="s">
        <v>122</v>
      </c>
      <c r="M40" s="227"/>
      <c r="N40" s="177" t="s">
        <v>122</v>
      </c>
      <c r="O40" s="227"/>
      <c r="P40" s="177" t="s">
        <v>122</v>
      </c>
      <c r="Q40" s="17"/>
    </row>
    <row r="41" spans="1:23" ht="6" customHeight="1" thickBot="1">
      <c r="A41" s="2"/>
      <c r="B41" s="2"/>
      <c r="C41" s="2"/>
      <c r="D41" s="58"/>
      <c r="E41" s="106"/>
      <c r="F41" s="106"/>
      <c r="G41" s="106"/>
      <c r="H41" s="106"/>
      <c r="I41" s="106"/>
      <c r="J41" s="106"/>
      <c r="K41" s="106"/>
      <c r="L41" s="58"/>
      <c r="M41" s="58"/>
      <c r="N41" s="58"/>
      <c r="O41" s="58"/>
      <c r="P41" s="58"/>
      <c r="Q41" s="2"/>
    </row>
    <row r="42" spans="1:23" s="7" customFormat="1" ht="6" customHeight="1"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</row>
    <row r="43" spans="1:23" s="7" customFormat="1" ht="11.25">
      <c r="A43" s="8" t="s">
        <v>42</v>
      </c>
      <c r="B43" s="9" t="s">
        <v>59</v>
      </c>
      <c r="C43" s="19" t="s">
        <v>111</v>
      </c>
      <c r="D43" s="223"/>
      <c r="E43" s="223"/>
      <c r="F43" s="223"/>
      <c r="G43" s="223"/>
      <c r="H43" s="223"/>
      <c r="I43" s="223"/>
      <c r="J43" s="54"/>
      <c r="K43" s="223"/>
      <c r="L43" s="223"/>
      <c r="M43" s="223"/>
      <c r="N43" s="223"/>
      <c r="O43" s="223"/>
      <c r="P43" s="223"/>
      <c r="Q43" s="121"/>
    </row>
    <row r="44" spans="1:23" s="7" customFormat="1" ht="11.25">
      <c r="D44" s="54"/>
      <c r="E44" s="223"/>
      <c r="F44" s="223"/>
      <c r="G44" s="223"/>
      <c r="H44" s="223"/>
      <c r="I44" s="223"/>
      <c r="J44" s="54"/>
      <c r="K44" s="223"/>
      <c r="L44" s="223"/>
      <c r="M44" s="223"/>
      <c r="N44" s="223"/>
      <c r="O44" s="223"/>
      <c r="P44" s="223"/>
      <c r="Q44" s="19"/>
    </row>
    <row r="45" spans="1:23">
      <c r="E45" s="132"/>
      <c r="G45" s="132"/>
      <c r="I45" s="132"/>
    </row>
    <row r="46" spans="1:23">
      <c r="E46" s="132"/>
      <c r="G46" s="132"/>
      <c r="I46" s="132"/>
    </row>
    <row r="47" spans="1:23">
      <c r="E47" s="132"/>
      <c r="G47" s="132"/>
      <c r="I47" s="132"/>
    </row>
    <row r="48" spans="1:23">
      <c r="E48" s="132"/>
      <c r="G48" s="132"/>
      <c r="I48" s="132"/>
    </row>
    <row r="49" spans="5:9">
      <c r="E49" s="132"/>
      <c r="G49" s="132"/>
      <c r="I49" s="132"/>
    </row>
    <row r="50" spans="5:9">
      <c r="E50" s="132"/>
      <c r="G50" s="132"/>
      <c r="I50" s="132"/>
    </row>
    <row r="51" spans="5:9">
      <c r="E51" s="132"/>
      <c r="G51" s="132"/>
      <c r="I51" s="132"/>
    </row>
    <row r="52" spans="5:9">
      <c r="E52" s="132"/>
      <c r="G52" s="132"/>
      <c r="I52" s="132"/>
    </row>
    <row r="53" spans="5:9">
      <c r="E53" s="132"/>
      <c r="G53" s="132"/>
      <c r="I53" s="132"/>
    </row>
    <row r="54" spans="5:9">
      <c r="E54" s="132"/>
      <c r="G54" s="132"/>
      <c r="I54" s="132"/>
    </row>
    <row r="55" spans="5:9">
      <c r="E55" s="132"/>
      <c r="G55" s="132"/>
      <c r="I55" s="132"/>
    </row>
  </sheetData>
  <mergeCells count="34">
    <mergeCell ref="A2:Q2"/>
    <mergeCell ref="A1:Q1"/>
    <mergeCell ref="N12:O12"/>
    <mergeCell ref="P12:Q12"/>
    <mergeCell ref="G12:H12"/>
    <mergeCell ref="I12:J12"/>
    <mergeCell ref="L9:M12"/>
    <mergeCell ref="A3:Q3"/>
    <mergeCell ref="A9:D12"/>
    <mergeCell ref="E9:F12"/>
    <mergeCell ref="G9:J9"/>
    <mergeCell ref="E6:J6"/>
    <mergeCell ref="L6:Q6"/>
    <mergeCell ref="C38:D38"/>
    <mergeCell ref="A15:D15"/>
    <mergeCell ref="C16:D16"/>
    <mergeCell ref="C23:D23"/>
    <mergeCell ref="C19:D19"/>
    <mergeCell ref="C28:D28"/>
    <mergeCell ref="B33:D33"/>
    <mergeCell ref="C32:D32"/>
    <mergeCell ref="C17:D17"/>
    <mergeCell ref="C18:D18"/>
    <mergeCell ref="C29:D29"/>
    <mergeCell ref="C34:D34"/>
    <mergeCell ref="C35:D35"/>
    <mergeCell ref="C36:D36"/>
    <mergeCell ref="C20:D20"/>
    <mergeCell ref="C25:D25"/>
    <mergeCell ref="C27:D27"/>
    <mergeCell ref="B24:D24"/>
    <mergeCell ref="C26:D26"/>
    <mergeCell ref="N9:Q9"/>
    <mergeCell ref="C37:D37"/>
  </mergeCells>
  <phoneticPr fontId="14" type="noConversion"/>
  <hyperlinks>
    <hyperlink ref="R1" location="Índice!A1" display="Ir a Índice" xr:uid="{00000000-0004-0000-0300-000000000000}"/>
  </hyperlinks>
  <printOptions horizontalCentered="1"/>
  <pageMargins left="0.94488188976377963" right="0.94488188976377963" top="0.98425196850393704" bottom="0.98425196850393704" header="0" footer="0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4"/>
  <sheetViews>
    <sheetView showGridLines="0" zoomScaleNormal="100" workbookViewId="0">
      <selection sqref="A1:O1"/>
    </sheetView>
  </sheetViews>
  <sheetFormatPr defaultColWidth="11.42578125" defaultRowHeight="12.75"/>
  <cols>
    <col min="1" max="1" width="5.7109375" style="1" customWidth="1"/>
    <col min="2" max="2" width="7" style="50" customWidth="1"/>
    <col min="3" max="3" width="5.7109375" style="50" customWidth="1"/>
    <col min="4" max="4" width="24.85546875" style="50" customWidth="1"/>
    <col min="5" max="5" width="12" style="50" bestFit="1" customWidth="1"/>
    <col min="6" max="6" width="3.7109375" style="50" customWidth="1"/>
    <col min="7" max="7" width="10.7109375" style="50" bestFit="1" customWidth="1"/>
    <col min="8" max="8" width="3.7109375" style="50" customWidth="1"/>
    <col min="9" max="9" width="11.5703125" style="50" bestFit="1" customWidth="1"/>
    <col min="10" max="10" width="3.7109375" style="50" customWidth="1"/>
    <col min="11" max="11" width="11.5703125" style="50" bestFit="1" customWidth="1"/>
    <col min="12" max="12" width="3.7109375" style="50" customWidth="1"/>
    <col min="13" max="13" width="10.7109375" style="50" bestFit="1" customWidth="1"/>
    <col min="14" max="14" width="3.7109375" style="50" customWidth="1"/>
    <col min="15" max="15" width="10.28515625" style="50" bestFit="1" customWidth="1"/>
    <col min="16" max="16" width="3.7109375" style="50" customWidth="1"/>
    <col min="17" max="17" width="7.85546875" style="50" bestFit="1" customWidth="1"/>
    <col min="18" max="20" width="11.42578125" style="50"/>
    <col min="21" max="16384" width="11.42578125" style="1"/>
  </cols>
  <sheetData>
    <row r="1" spans="1:20" s="29" customFormat="1" ht="15">
      <c r="A1" s="277" t="s">
        <v>94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25"/>
      <c r="Q1" s="225"/>
      <c r="R1" s="224"/>
      <c r="S1" s="192" t="s">
        <v>181</v>
      </c>
      <c r="T1" s="163"/>
    </row>
    <row r="2" spans="1:20" s="29" customFormat="1" ht="15">
      <c r="A2" s="277" t="s">
        <v>164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25"/>
      <c r="Q2" s="225"/>
      <c r="R2" s="224"/>
      <c r="S2" s="163"/>
      <c r="T2" s="163"/>
    </row>
    <row r="3" spans="1:20" s="29" customFormat="1" ht="15">
      <c r="A3" s="277" t="s">
        <v>193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25"/>
      <c r="Q3" s="225"/>
      <c r="R3" s="224"/>
      <c r="S3" s="163"/>
      <c r="T3" s="163"/>
    </row>
    <row r="4" spans="1:20" ht="6.95" customHeight="1" thickBot="1">
      <c r="A4" s="2"/>
      <c r="B4" s="58"/>
      <c r="C4" s="58"/>
      <c r="D4" s="58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</row>
    <row r="5" spans="1:20" ht="6" customHeight="1"/>
    <row r="6" spans="1:20">
      <c r="E6" s="279" t="s">
        <v>121</v>
      </c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</row>
    <row r="7" spans="1:20" ht="6" customHeight="1">
      <c r="E7" s="193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</row>
    <row r="8" spans="1:20" ht="6" customHeight="1"/>
    <row r="9" spans="1:20" ht="12.75" customHeight="1">
      <c r="A9" s="290" t="s">
        <v>120</v>
      </c>
      <c r="B9" s="290"/>
      <c r="C9" s="290"/>
      <c r="D9" s="290"/>
      <c r="E9" s="289" t="s">
        <v>0</v>
      </c>
      <c r="F9" s="213"/>
      <c r="G9" s="292" t="s">
        <v>65</v>
      </c>
      <c r="H9" s="292"/>
      <c r="I9" s="292"/>
      <c r="J9" s="292"/>
      <c r="K9" s="292"/>
      <c r="L9" s="292"/>
      <c r="M9" s="292"/>
      <c r="N9" s="292"/>
      <c r="O9" s="292"/>
      <c r="P9" s="292"/>
      <c r="Q9" s="292"/>
      <c r="R9" s="292"/>
    </row>
    <row r="10" spans="1:20" ht="6" customHeight="1">
      <c r="A10" s="290"/>
      <c r="B10" s="290"/>
      <c r="C10" s="290"/>
      <c r="D10" s="290"/>
      <c r="E10" s="289"/>
      <c r="F10" s="213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4"/>
      <c r="R10" s="294"/>
    </row>
    <row r="11" spans="1:20" ht="6" customHeight="1">
      <c r="A11" s="290"/>
      <c r="B11" s="290"/>
      <c r="C11" s="290"/>
      <c r="D11" s="290"/>
      <c r="E11" s="289"/>
      <c r="F11" s="213"/>
      <c r="G11" s="51"/>
      <c r="H11" s="51"/>
      <c r="I11" s="51"/>
      <c r="J11" s="51"/>
      <c r="K11" s="51"/>
      <c r="L11" s="51"/>
      <c r="M11" s="51"/>
      <c r="N11" s="51"/>
      <c r="O11" s="51"/>
      <c r="P11" s="51"/>
    </row>
    <row r="12" spans="1:20">
      <c r="A12" s="290"/>
      <c r="B12" s="290"/>
      <c r="C12" s="290"/>
      <c r="D12" s="290"/>
      <c r="E12" s="289"/>
      <c r="F12" s="213"/>
      <c r="G12" s="224" t="s">
        <v>58</v>
      </c>
      <c r="H12" s="224"/>
      <c r="I12" s="224" t="s">
        <v>53</v>
      </c>
      <c r="J12" s="224"/>
      <c r="K12" s="224" t="s">
        <v>54</v>
      </c>
      <c r="L12" s="224"/>
      <c r="M12" s="224" t="s">
        <v>55</v>
      </c>
      <c r="N12" s="224"/>
      <c r="O12" s="224" t="s">
        <v>73</v>
      </c>
      <c r="P12" s="224"/>
      <c r="Q12" s="272" t="s">
        <v>29</v>
      </c>
      <c r="R12" s="272"/>
    </row>
    <row r="13" spans="1:20" s="5" customFormat="1" ht="6" customHeight="1">
      <c r="A13" s="4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49"/>
      <c r="T13" s="49"/>
    </row>
    <row r="14" spans="1:20" ht="6" customHeight="1"/>
    <row r="15" spans="1:20">
      <c r="A15" s="286" t="s">
        <v>0</v>
      </c>
      <c r="B15" s="286"/>
      <c r="C15" s="286"/>
      <c r="D15" s="286"/>
      <c r="E15" s="169">
        <v>192224</v>
      </c>
      <c r="F15" s="59" t="s">
        <v>182</v>
      </c>
      <c r="G15" s="59">
        <v>12613</v>
      </c>
      <c r="H15" s="59" t="s">
        <v>182</v>
      </c>
      <c r="I15" s="59">
        <v>94105</v>
      </c>
      <c r="J15" s="59" t="s">
        <v>182</v>
      </c>
      <c r="K15" s="59">
        <v>54716</v>
      </c>
      <c r="L15" s="59" t="s">
        <v>182</v>
      </c>
      <c r="M15" s="59">
        <v>22890</v>
      </c>
      <c r="N15" s="59" t="s">
        <v>182</v>
      </c>
      <c r="O15" s="59">
        <v>7649</v>
      </c>
      <c r="P15" s="59" t="s">
        <v>182</v>
      </c>
      <c r="Q15" s="59">
        <v>247</v>
      </c>
      <c r="R15" s="96" t="s">
        <v>59</v>
      </c>
    </row>
    <row r="16" spans="1:20">
      <c r="C16" s="291" t="s">
        <v>38</v>
      </c>
      <c r="D16" s="291"/>
      <c r="E16" s="53">
        <v>6039</v>
      </c>
      <c r="F16" s="53" t="s">
        <v>182</v>
      </c>
      <c r="G16" s="53">
        <v>8</v>
      </c>
      <c r="H16" s="53" t="s">
        <v>59</v>
      </c>
      <c r="I16" s="53">
        <v>2004</v>
      </c>
      <c r="J16" s="53" t="s">
        <v>59</v>
      </c>
      <c r="K16" s="53">
        <v>1764</v>
      </c>
      <c r="L16" s="53" t="s">
        <v>59</v>
      </c>
      <c r="M16" s="53">
        <v>1067</v>
      </c>
      <c r="N16" s="53" t="s">
        <v>59</v>
      </c>
      <c r="O16" s="53">
        <v>1196</v>
      </c>
      <c r="P16" s="53" t="s">
        <v>59</v>
      </c>
      <c r="Q16" s="53">
        <v>0</v>
      </c>
    </row>
    <row r="17" spans="2:18">
      <c r="C17" s="291" t="s">
        <v>39</v>
      </c>
      <c r="D17" s="291"/>
      <c r="E17" s="53">
        <v>15033</v>
      </c>
      <c r="F17" s="53" t="s">
        <v>182</v>
      </c>
      <c r="G17" s="53">
        <v>509</v>
      </c>
      <c r="H17" s="53" t="s">
        <v>59</v>
      </c>
      <c r="I17" s="53">
        <v>4189</v>
      </c>
      <c r="J17" s="53" t="s">
        <v>182</v>
      </c>
      <c r="K17" s="53">
        <v>3273</v>
      </c>
      <c r="L17" s="53" t="s">
        <v>182</v>
      </c>
      <c r="M17" s="53">
        <v>5455</v>
      </c>
      <c r="N17" s="53" t="s">
        <v>182</v>
      </c>
      <c r="O17" s="53">
        <v>1607</v>
      </c>
      <c r="P17" s="53" t="s">
        <v>59</v>
      </c>
      <c r="Q17" s="53">
        <v>0</v>
      </c>
    </row>
    <row r="18" spans="2:18">
      <c r="C18" s="291" t="s">
        <v>40</v>
      </c>
      <c r="D18" s="291"/>
      <c r="E18" s="53">
        <v>27669</v>
      </c>
      <c r="F18" s="53" t="s">
        <v>182</v>
      </c>
      <c r="G18" s="53">
        <v>1939</v>
      </c>
      <c r="H18" s="53" t="s">
        <v>59</v>
      </c>
      <c r="I18" s="53">
        <v>10142</v>
      </c>
      <c r="J18" s="53" t="s">
        <v>182</v>
      </c>
      <c r="K18" s="53">
        <v>9300</v>
      </c>
      <c r="L18" s="53" t="s">
        <v>182</v>
      </c>
      <c r="M18" s="53">
        <v>5218</v>
      </c>
      <c r="N18" s="53" t="s">
        <v>182</v>
      </c>
      <c r="O18" s="53">
        <v>1070</v>
      </c>
      <c r="P18" s="53" t="s">
        <v>59</v>
      </c>
      <c r="Q18" s="53">
        <v>0</v>
      </c>
      <c r="R18" s="96"/>
    </row>
    <row r="19" spans="2:18">
      <c r="C19" s="291" t="s">
        <v>56</v>
      </c>
      <c r="D19" s="291"/>
      <c r="E19" s="53">
        <v>94184</v>
      </c>
      <c r="F19" s="53" t="s">
        <v>182</v>
      </c>
      <c r="G19" s="53">
        <v>5650</v>
      </c>
      <c r="H19" s="53" t="s">
        <v>182</v>
      </c>
      <c r="I19" s="53">
        <v>51411</v>
      </c>
      <c r="J19" s="53" t="s">
        <v>182</v>
      </c>
      <c r="K19" s="53">
        <v>27882</v>
      </c>
      <c r="L19" s="53" t="s">
        <v>182</v>
      </c>
      <c r="M19" s="53">
        <v>7580</v>
      </c>
      <c r="N19" s="53" t="s">
        <v>182</v>
      </c>
      <c r="O19" s="53">
        <v>1494</v>
      </c>
      <c r="P19" s="53" t="s">
        <v>59</v>
      </c>
      <c r="Q19" s="53">
        <v>167</v>
      </c>
      <c r="R19" s="96" t="s">
        <v>59</v>
      </c>
    </row>
    <row r="20" spans="2:18">
      <c r="C20" s="291" t="s">
        <v>110</v>
      </c>
      <c r="D20" s="291"/>
      <c r="E20" s="53">
        <v>43728</v>
      </c>
      <c r="F20" s="53" t="s">
        <v>182</v>
      </c>
      <c r="G20" s="53">
        <v>4196</v>
      </c>
      <c r="H20" s="53" t="s">
        <v>182</v>
      </c>
      <c r="I20" s="53">
        <v>23769</v>
      </c>
      <c r="J20" s="53" t="s">
        <v>182</v>
      </c>
      <c r="K20" s="53">
        <v>11284</v>
      </c>
      <c r="L20" s="53" t="s">
        <v>182</v>
      </c>
      <c r="M20" s="53">
        <v>2744</v>
      </c>
      <c r="N20" s="53" t="s">
        <v>182</v>
      </c>
      <c r="O20" s="53">
        <v>1735</v>
      </c>
      <c r="P20" s="53" t="s">
        <v>59</v>
      </c>
      <c r="Q20" s="53">
        <v>0</v>
      </c>
    </row>
    <row r="21" spans="2:18">
      <c r="C21" s="160" t="s">
        <v>109</v>
      </c>
      <c r="D21" s="160"/>
      <c r="E21" s="53">
        <v>4609</v>
      </c>
      <c r="F21" s="53" t="s">
        <v>182</v>
      </c>
      <c r="G21" s="53">
        <v>259</v>
      </c>
      <c r="H21" s="53" t="s">
        <v>59</v>
      </c>
      <c r="I21" s="53">
        <v>2311</v>
      </c>
      <c r="J21" s="53" t="s">
        <v>182</v>
      </c>
      <c r="K21" s="53">
        <v>988</v>
      </c>
      <c r="L21" s="53" t="s">
        <v>59</v>
      </c>
      <c r="M21" s="53">
        <v>576</v>
      </c>
      <c r="N21" s="53" t="s">
        <v>59</v>
      </c>
      <c r="O21" s="53">
        <v>475</v>
      </c>
      <c r="P21" s="53" t="s">
        <v>59</v>
      </c>
      <c r="Q21" s="53">
        <v>0</v>
      </c>
    </row>
    <row r="22" spans="2:18">
      <c r="C22" s="161" t="s">
        <v>29</v>
      </c>
      <c r="D22" s="160"/>
      <c r="E22" s="53">
        <v>958</v>
      </c>
      <c r="F22" s="53" t="s">
        <v>59</v>
      </c>
      <c r="G22" s="53">
        <v>52</v>
      </c>
      <c r="H22" s="53" t="s">
        <v>59</v>
      </c>
      <c r="I22" s="53">
        <v>279</v>
      </c>
      <c r="J22" s="53" t="s">
        <v>59</v>
      </c>
      <c r="K22" s="53">
        <v>225</v>
      </c>
      <c r="L22" s="53" t="s">
        <v>59</v>
      </c>
      <c r="M22" s="53">
        <v>250</v>
      </c>
      <c r="N22" s="53" t="s">
        <v>59</v>
      </c>
      <c r="O22" s="53">
        <v>72</v>
      </c>
      <c r="P22" s="53" t="s">
        <v>59</v>
      </c>
      <c r="Q22" s="53">
        <v>80</v>
      </c>
      <c r="R22" s="50" t="s">
        <v>59</v>
      </c>
    </row>
    <row r="23" spans="2:18">
      <c r="C23" s="160"/>
      <c r="D23" s="160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6"/>
      <c r="P23" s="56"/>
      <c r="Q23" s="56"/>
    </row>
    <row r="24" spans="2:18">
      <c r="B24" s="274" t="s">
        <v>14</v>
      </c>
      <c r="C24" s="274"/>
      <c r="D24" s="274"/>
      <c r="E24" s="169">
        <v>173401</v>
      </c>
      <c r="F24" s="59" t="s">
        <v>182</v>
      </c>
      <c r="G24" s="59">
        <v>12556</v>
      </c>
      <c r="H24" s="59" t="s">
        <v>182</v>
      </c>
      <c r="I24" s="59">
        <v>87108</v>
      </c>
      <c r="J24" s="59" t="s">
        <v>182</v>
      </c>
      <c r="K24" s="59">
        <v>49452</v>
      </c>
      <c r="L24" s="59" t="s">
        <v>182</v>
      </c>
      <c r="M24" s="59">
        <v>19059</v>
      </c>
      <c r="N24" s="59" t="s">
        <v>182</v>
      </c>
      <c r="O24" s="59">
        <v>4975</v>
      </c>
      <c r="P24" s="59" t="s">
        <v>182</v>
      </c>
      <c r="Q24" s="59">
        <v>247</v>
      </c>
      <c r="R24" s="96" t="s">
        <v>59</v>
      </c>
    </row>
    <row r="25" spans="2:18">
      <c r="C25" s="291" t="s">
        <v>38</v>
      </c>
      <c r="D25" s="291"/>
      <c r="E25" s="53">
        <v>5024</v>
      </c>
      <c r="F25" s="53" t="s">
        <v>182</v>
      </c>
      <c r="G25" s="53">
        <v>8</v>
      </c>
      <c r="H25" s="53" t="s">
        <v>59</v>
      </c>
      <c r="I25" s="53">
        <v>2004</v>
      </c>
      <c r="J25" s="53" t="s">
        <v>59</v>
      </c>
      <c r="K25" s="53">
        <v>1674</v>
      </c>
      <c r="L25" s="53" t="s">
        <v>59</v>
      </c>
      <c r="M25" s="53">
        <v>732</v>
      </c>
      <c r="N25" s="53" t="s">
        <v>59</v>
      </c>
      <c r="O25" s="53">
        <v>606</v>
      </c>
      <c r="P25" s="53" t="s">
        <v>59</v>
      </c>
      <c r="Q25" s="53">
        <v>0</v>
      </c>
    </row>
    <row r="26" spans="2:18">
      <c r="C26" s="291" t="s">
        <v>39</v>
      </c>
      <c r="D26" s="291"/>
      <c r="E26" s="53">
        <v>14147</v>
      </c>
      <c r="F26" s="53" t="s">
        <v>182</v>
      </c>
      <c r="G26" s="53">
        <v>509</v>
      </c>
      <c r="H26" s="53" t="s">
        <v>59</v>
      </c>
      <c r="I26" s="53">
        <v>4054</v>
      </c>
      <c r="J26" s="53" t="s">
        <v>182</v>
      </c>
      <c r="K26" s="53">
        <v>3088</v>
      </c>
      <c r="L26" s="53" t="s">
        <v>182</v>
      </c>
      <c r="M26" s="53">
        <v>5260</v>
      </c>
      <c r="N26" s="53" t="s">
        <v>182</v>
      </c>
      <c r="O26" s="53">
        <v>1236</v>
      </c>
      <c r="P26" s="53" t="s">
        <v>59</v>
      </c>
      <c r="Q26" s="53">
        <v>0</v>
      </c>
    </row>
    <row r="27" spans="2:18">
      <c r="C27" s="291" t="s">
        <v>40</v>
      </c>
      <c r="D27" s="291"/>
      <c r="E27" s="53">
        <v>24845</v>
      </c>
      <c r="F27" s="53" t="s">
        <v>182</v>
      </c>
      <c r="G27" s="53">
        <v>1939</v>
      </c>
      <c r="H27" s="53" t="s">
        <v>59</v>
      </c>
      <c r="I27" s="53">
        <v>9335</v>
      </c>
      <c r="J27" s="53" t="s">
        <v>182</v>
      </c>
      <c r="K27" s="53">
        <v>8840</v>
      </c>
      <c r="L27" s="53" t="s">
        <v>182</v>
      </c>
      <c r="M27" s="53">
        <v>4162</v>
      </c>
      <c r="N27" s="53" t="s">
        <v>182</v>
      </c>
      <c r="O27" s="53">
        <v>569</v>
      </c>
      <c r="P27" s="53" t="s">
        <v>59</v>
      </c>
      <c r="Q27" s="53">
        <v>0</v>
      </c>
      <c r="R27" s="96"/>
    </row>
    <row r="28" spans="2:18">
      <c r="C28" s="291" t="s">
        <v>56</v>
      </c>
      <c r="D28" s="291"/>
      <c r="E28" s="53">
        <v>89920</v>
      </c>
      <c r="F28" s="53" t="s">
        <v>182</v>
      </c>
      <c r="G28" s="53">
        <v>5650</v>
      </c>
      <c r="H28" s="53" t="s">
        <v>182</v>
      </c>
      <c r="I28" s="53">
        <v>49864</v>
      </c>
      <c r="J28" s="53" t="s">
        <v>182</v>
      </c>
      <c r="K28" s="53">
        <v>26112</v>
      </c>
      <c r="L28" s="53" t="s">
        <v>182</v>
      </c>
      <c r="M28" s="53">
        <v>7127</v>
      </c>
      <c r="N28" s="53" t="s">
        <v>182</v>
      </c>
      <c r="O28" s="53">
        <v>1000</v>
      </c>
      <c r="P28" s="53" t="s">
        <v>59</v>
      </c>
      <c r="Q28" s="53">
        <v>167</v>
      </c>
      <c r="R28" s="96" t="s">
        <v>59</v>
      </c>
    </row>
    <row r="29" spans="2:18">
      <c r="C29" s="291" t="s">
        <v>110</v>
      </c>
      <c r="D29" s="291"/>
      <c r="E29" s="53">
        <v>36006</v>
      </c>
      <c r="F29" s="53" t="s">
        <v>182</v>
      </c>
      <c r="G29" s="53">
        <v>4156</v>
      </c>
      <c r="H29" s="53" t="s">
        <v>182</v>
      </c>
      <c r="I29" s="53">
        <v>20311</v>
      </c>
      <c r="J29" s="53" t="s">
        <v>182</v>
      </c>
      <c r="K29" s="53">
        <v>8835</v>
      </c>
      <c r="L29" s="53" t="s">
        <v>182</v>
      </c>
      <c r="M29" s="53">
        <v>1140</v>
      </c>
      <c r="N29" s="53" t="s">
        <v>182</v>
      </c>
      <c r="O29" s="53">
        <v>1564</v>
      </c>
      <c r="P29" s="53" t="s">
        <v>59</v>
      </c>
      <c r="Q29" s="53">
        <v>0</v>
      </c>
      <c r="R29" s="96"/>
    </row>
    <row r="30" spans="2:18">
      <c r="C30" s="160" t="s">
        <v>109</v>
      </c>
      <c r="D30" s="160"/>
      <c r="E30" s="53">
        <v>2812</v>
      </c>
      <c r="F30" s="53" t="s">
        <v>182</v>
      </c>
      <c r="G30" s="53">
        <v>242</v>
      </c>
      <c r="H30" s="53" t="s">
        <v>59</v>
      </c>
      <c r="I30" s="53">
        <v>1504</v>
      </c>
      <c r="J30" s="53" t="s">
        <v>182</v>
      </c>
      <c r="K30" s="53">
        <v>678</v>
      </c>
      <c r="L30" s="53" t="s">
        <v>59</v>
      </c>
      <c r="M30" s="53">
        <v>388</v>
      </c>
      <c r="N30" s="53" t="s">
        <v>59</v>
      </c>
      <c r="O30" s="56">
        <v>0</v>
      </c>
      <c r="P30" s="56"/>
      <c r="Q30" s="53">
        <v>0</v>
      </c>
      <c r="R30" s="96"/>
    </row>
    <row r="31" spans="2:18">
      <c r="C31" s="161" t="s">
        <v>29</v>
      </c>
      <c r="D31" s="160"/>
      <c r="E31" s="53">
        <v>643</v>
      </c>
      <c r="F31" s="53" t="s">
        <v>59</v>
      </c>
      <c r="G31" s="53">
        <v>52</v>
      </c>
      <c r="H31" s="53" t="s">
        <v>59</v>
      </c>
      <c r="I31" s="53">
        <v>36</v>
      </c>
      <c r="J31" s="53" t="s">
        <v>59</v>
      </c>
      <c r="K31" s="53">
        <v>225</v>
      </c>
      <c r="L31" s="53" t="s">
        <v>59</v>
      </c>
      <c r="M31" s="53">
        <v>250</v>
      </c>
      <c r="N31" s="53" t="s">
        <v>59</v>
      </c>
      <c r="O31" s="56">
        <v>0</v>
      </c>
      <c r="P31" s="56"/>
      <c r="Q31" s="56">
        <v>80</v>
      </c>
      <c r="R31" s="50" t="s">
        <v>59</v>
      </c>
    </row>
    <row r="32" spans="2:18">
      <c r="C32" s="160"/>
      <c r="D32" s="160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6"/>
      <c r="P32" s="56"/>
      <c r="Q32" s="56"/>
    </row>
    <row r="33" spans="1:20">
      <c r="B33" s="274" t="s">
        <v>112</v>
      </c>
      <c r="C33" s="274"/>
      <c r="D33" s="274"/>
      <c r="E33" s="169">
        <v>18822</v>
      </c>
      <c r="F33" s="59" t="s">
        <v>182</v>
      </c>
      <c r="G33" s="59">
        <v>57</v>
      </c>
      <c r="H33" s="59" t="s">
        <v>59</v>
      </c>
      <c r="I33" s="59">
        <v>6997</v>
      </c>
      <c r="J33" s="59" t="s">
        <v>182</v>
      </c>
      <c r="K33" s="59">
        <v>5264</v>
      </c>
      <c r="L33" s="59" t="s">
        <v>182</v>
      </c>
      <c r="M33" s="59">
        <v>3831</v>
      </c>
      <c r="N33" s="59" t="s">
        <v>182</v>
      </c>
      <c r="O33" s="59">
        <v>2674</v>
      </c>
      <c r="P33" s="59" t="s">
        <v>59</v>
      </c>
      <c r="Q33" s="59">
        <v>0</v>
      </c>
      <c r="R33" s="50" t="s">
        <v>59</v>
      </c>
    </row>
    <row r="34" spans="1:20" ht="6.95" customHeight="1">
      <c r="A34" s="4"/>
      <c r="B34" s="194"/>
      <c r="C34" s="194"/>
      <c r="D34" s="194"/>
      <c r="E34" s="293"/>
      <c r="F34" s="293"/>
      <c r="G34" s="293"/>
      <c r="H34" s="293"/>
      <c r="I34" s="293"/>
      <c r="J34" s="293"/>
      <c r="K34" s="293"/>
      <c r="L34" s="293"/>
      <c r="M34" s="293"/>
      <c r="N34" s="293"/>
      <c r="O34" s="293"/>
      <c r="P34" s="293"/>
      <c r="Q34" s="293"/>
      <c r="R34" s="293"/>
    </row>
    <row r="35" spans="1:20" ht="6" customHeight="1">
      <c r="Q35" s="49"/>
    </row>
    <row r="36" spans="1:20">
      <c r="E36" s="279" t="s">
        <v>123</v>
      </c>
      <c r="F36" s="279"/>
      <c r="G36" s="279"/>
      <c r="H36" s="279"/>
      <c r="I36" s="279"/>
      <c r="J36" s="279"/>
      <c r="K36" s="279"/>
      <c r="L36" s="279"/>
      <c r="M36" s="279"/>
      <c r="N36" s="279"/>
      <c r="O36" s="279"/>
      <c r="P36" s="211"/>
    </row>
    <row r="37" spans="1:20" s="7" customFormat="1" ht="10.5" customHeight="1">
      <c r="A37" s="1"/>
      <c r="B37" s="50"/>
      <c r="C37" s="50"/>
      <c r="D37" s="50"/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82"/>
      <c r="Q37" s="223"/>
      <c r="R37" s="54"/>
      <c r="S37" s="54"/>
      <c r="T37" s="54"/>
    </row>
    <row r="38" spans="1:20" s="7" customFormat="1" ht="9.75" customHeight="1">
      <c r="A38" s="1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223"/>
      <c r="R38" s="54"/>
      <c r="S38" s="54"/>
      <c r="T38" s="54"/>
    </row>
    <row r="39" spans="1:20" ht="12.75" customHeight="1">
      <c r="A39" s="290" t="s">
        <v>120</v>
      </c>
      <c r="B39" s="290"/>
      <c r="C39" s="290"/>
      <c r="D39" s="290"/>
      <c r="E39" s="289" t="s">
        <v>0</v>
      </c>
      <c r="F39" s="213"/>
      <c r="G39" s="292" t="s">
        <v>65</v>
      </c>
      <c r="H39" s="292"/>
      <c r="I39" s="292"/>
      <c r="J39" s="292"/>
      <c r="K39" s="292"/>
      <c r="L39" s="292"/>
      <c r="M39" s="292"/>
      <c r="N39" s="292"/>
      <c r="O39" s="292"/>
      <c r="P39" s="216"/>
    </row>
    <row r="40" spans="1:20" ht="9.75" customHeight="1">
      <c r="A40" s="290"/>
      <c r="B40" s="290"/>
      <c r="C40" s="290"/>
      <c r="D40" s="290"/>
      <c r="E40" s="289"/>
      <c r="F40" s="213"/>
      <c r="G40" s="217"/>
      <c r="H40" s="217"/>
      <c r="I40" s="217"/>
      <c r="J40" s="217"/>
      <c r="K40" s="217"/>
      <c r="L40" s="217"/>
      <c r="M40" s="217"/>
      <c r="N40" s="217"/>
      <c r="O40" s="217"/>
      <c r="P40" s="51"/>
      <c r="Q40" s="53"/>
    </row>
    <row r="41" spans="1:20" ht="6.95" customHeight="1">
      <c r="A41" s="290"/>
      <c r="B41" s="290"/>
      <c r="C41" s="290"/>
      <c r="D41" s="290"/>
      <c r="E41" s="289"/>
      <c r="F41" s="213"/>
      <c r="G41" s="51"/>
      <c r="H41" s="51"/>
      <c r="I41" s="51"/>
      <c r="J41" s="51"/>
      <c r="K41" s="51"/>
      <c r="L41" s="51"/>
      <c r="M41" s="51"/>
      <c r="N41" s="51"/>
      <c r="O41" s="51"/>
      <c r="P41" s="51"/>
    </row>
    <row r="42" spans="1:20">
      <c r="A42" s="290"/>
      <c r="B42" s="290"/>
      <c r="C42" s="290"/>
      <c r="D42" s="290"/>
      <c r="E42" s="289"/>
      <c r="F42" s="213"/>
      <c r="G42" s="224" t="s">
        <v>58</v>
      </c>
      <c r="H42" s="224"/>
      <c r="I42" s="224" t="s">
        <v>53</v>
      </c>
      <c r="J42" s="224"/>
      <c r="K42" s="224" t="s">
        <v>54</v>
      </c>
      <c r="L42" s="224"/>
      <c r="M42" s="224" t="s">
        <v>55</v>
      </c>
      <c r="N42" s="224"/>
      <c r="O42" s="224" t="s">
        <v>73</v>
      </c>
      <c r="P42" s="224"/>
    </row>
    <row r="43" spans="1:20" ht="6.95" customHeight="1">
      <c r="A43" s="4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49"/>
    </row>
    <row r="44" spans="1:20" ht="6.95" customHeight="1"/>
    <row r="45" spans="1:20">
      <c r="A45" s="286" t="s">
        <v>0</v>
      </c>
      <c r="B45" s="286"/>
      <c r="C45" s="286"/>
      <c r="D45" s="286"/>
      <c r="E45" s="47">
        <f>SUM(E46:E51)</f>
        <v>99.997908671692826</v>
      </c>
      <c r="F45" s="47"/>
      <c r="G45" s="47">
        <f>SUM(G46:G51)</f>
        <v>100</v>
      </c>
      <c r="H45" s="47"/>
      <c r="I45" s="47">
        <f>SUM(I46:I51)</f>
        <v>100</v>
      </c>
      <c r="J45" s="47"/>
      <c r="K45" s="47">
        <f>SUM(K46:K51)</f>
        <v>100.00000000000001</v>
      </c>
      <c r="L45" s="47"/>
      <c r="M45" s="47">
        <f>SUM(M46:M51)</f>
        <v>100</v>
      </c>
      <c r="N45" s="47"/>
      <c r="O45" s="47">
        <f>SUM(O46:O51)</f>
        <v>100</v>
      </c>
      <c r="P45" s="47"/>
    </row>
    <row r="46" spans="1:20">
      <c r="C46" s="291" t="s">
        <v>38</v>
      </c>
      <c r="D46" s="291"/>
      <c r="E46" s="55">
        <f>E16*100/(E15-E22)</f>
        <v>3.1573829117564021</v>
      </c>
      <c r="F46" s="55"/>
      <c r="G46" s="55">
        <f>G16*100/(G15-G22)</f>
        <v>6.3689196720006364E-2</v>
      </c>
      <c r="H46" s="55"/>
      <c r="I46" s="55">
        <f>I16*100/(I15-I22)</f>
        <v>2.1358685225843583</v>
      </c>
      <c r="J46" s="55"/>
      <c r="K46" s="55">
        <f>K16*100/(K15-K22)</f>
        <v>3.2372318364500559</v>
      </c>
      <c r="L46" s="55"/>
      <c r="M46" s="55">
        <f>M16*100/(M15-M22)</f>
        <v>4.7128975265017665</v>
      </c>
      <c r="N46" s="55"/>
      <c r="O46" s="55">
        <f>O16*100/(O15-O22)</f>
        <v>15.784611323742906</v>
      </c>
      <c r="P46" s="55"/>
    </row>
    <row r="47" spans="1:20">
      <c r="C47" s="291" t="s">
        <v>39</v>
      </c>
      <c r="D47" s="291"/>
      <c r="E47" s="55">
        <f>E17*100/(E15-E22)</f>
        <v>7.8597346104378198</v>
      </c>
      <c r="F47" s="55"/>
      <c r="G47" s="55">
        <f>G17*100/(G15-G22)</f>
        <v>4.0522251413104051</v>
      </c>
      <c r="H47" s="55"/>
      <c r="I47" s="55">
        <f>I17*100/(I15-I22)</f>
        <v>4.4646473259011366</v>
      </c>
      <c r="J47" s="55"/>
      <c r="K47" s="55">
        <f>K17/(K15-K22)*100</f>
        <v>6.0064964856581815</v>
      </c>
      <c r="L47" s="55"/>
      <c r="M47" s="55">
        <f>M17*100/(M15-M22)</f>
        <v>24.094522968197879</v>
      </c>
      <c r="N47" s="55"/>
      <c r="O47" s="55">
        <f>O17*100/(O15-O22)</f>
        <v>21.208921736835158</v>
      </c>
      <c r="P47" s="55"/>
    </row>
    <row r="48" spans="1:20">
      <c r="C48" s="291" t="s">
        <v>40</v>
      </c>
      <c r="D48" s="291"/>
      <c r="E48" s="55">
        <f>E18*100/(E15-E22)</f>
        <v>14.466240732801438</v>
      </c>
      <c r="F48" s="55"/>
      <c r="G48" s="55">
        <f>G18*100/(G15-G22)</f>
        <v>15.436669055011544</v>
      </c>
      <c r="H48" s="55"/>
      <c r="I48" s="55">
        <f>I18*100/(I15-I22)</f>
        <v>10.809370536951379</v>
      </c>
      <c r="J48" s="55"/>
      <c r="K48" s="55">
        <f>K18*100/(K15-K22)</f>
        <v>17.067038593529208</v>
      </c>
      <c r="L48" s="55"/>
      <c r="M48" s="55">
        <f>M18*100/(M15-M22)</f>
        <v>23.047703180212014</v>
      </c>
      <c r="N48" s="55"/>
      <c r="O48" s="55">
        <f>O18*100/(O15-O22)</f>
        <v>14.121684043816813</v>
      </c>
      <c r="P48" s="55"/>
    </row>
    <row r="49" spans="1:16">
      <c r="C49" s="291" t="s">
        <v>56</v>
      </c>
      <c r="D49" s="291"/>
      <c r="E49" s="55">
        <f>E19*100/(E15-E22)</f>
        <v>49.242416320726107</v>
      </c>
      <c r="F49" s="55"/>
      <c r="G49" s="55">
        <f>G19*100/(G15-G22)</f>
        <v>44.980495183504495</v>
      </c>
      <c r="H49" s="55"/>
      <c r="I49" s="55">
        <f>I19*100/(I15-I22)</f>
        <v>54.793980346599021</v>
      </c>
      <c r="J49" s="55"/>
      <c r="K49" s="55">
        <f>K19*100/(K15-K22)</f>
        <v>51.168082802664664</v>
      </c>
      <c r="L49" s="55"/>
      <c r="M49" s="55">
        <f>M19*100/(M15-M22)</f>
        <v>33.480565371024738</v>
      </c>
      <c r="N49" s="55"/>
      <c r="O49" s="55">
        <f>O19*100/(O15-O22)</f>
        <v>19.717566319123662</v>
      </c>
      <c r="P49" s="55"/>
    </row>
    <row r="50" spans="1:16">
      <c r="C50" s="291" t="s">
        <v>110</v>
      </c>
      <c r="D50" s="291"/>
      <c r="E50" s="55">
        <f>E20*100/(E15-E22)</f>
        <v>22.862401054029466</v>
      </c>
      <c r="F50" s="55"/>
      <c r="G50" s="55">
        <f>G20*100/(G15-G22)</f>
        <v>33.404983679643344</v>
      </c>
      <c r="H50" s="55"/>
      <c r="I50" s="55">
        <f>I20*100/(I15-I22)</f>
        <v>25.33306332999382</v>
      </c>
      <c r="J50" s="55"/>
      <c r="K50" s="55">
        <f>K20*100/(K15-K22)</f>
        <v>20.708006826815438</v>
      </c>
      <c r="L50" s="55"/>
      <c r="M50" s="55">
        <f>M20*100/(M15-M22)</f>
        <v>12.120141342756185</v>
      </c>
      <c r="N50" s="55"/>
      <c r="O50" s="55">
        <f>O20*100/(O15-O22)</f>
        <v>22.898244687871188</v>
      </c>
      <c r="P50" s="55"/>
    </row>
    <row r="51" spans="1:16">
      <c r="C51" s="160" t="s">
        <v>109</v>
      </c>
      <c r="D51" s="160"/>
      <c r="E51" s="55">
        <f>E21*100/(E15-E22)</f>
        <v>2.409733041941589</v>
      </c>
      <c r="F51" s="55"/>
      <c r="G51" s="55">
        <f>G21*100/(G15-G22)</f>
        <v>2.0619377438102062</v>
      </c>
      <c r="H51" s="55"/>
      <c r="I51" s="55">
        <f>I21*100/(I15-I22)</f>
        <v>2.4630699379702854</v>
      </c>
      <c r="J51" s="55"/>
      <c r="K51" s="55">
        <f>K21*100/(K15-K22)</f>
        <v>1.8131434548824577</v>
      </c>
      <c r="L51" s="55"/>
      <c r="M51" s="55">
        <f>M21*100/(M15-M22)</f>
        <v>2.5441696113074204</v>
      </c>
      <c r="N51" s="55"/>
      <c r="O51" s="55">
        <f>O21*100/(O15-O22)</f>
        <v>6.2689718886102677</v>
      </c>
      <c r="P51" s="55"/>
    </row>
    <row r="52" spans="1:16">
      <c r="C52" s="160"/>
      <c r="D52" s="160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6"/>
      <c r="P52" s="56"/>
    </row>
    <row r="53" spans="1:16">
      <c r="B53" s="274" t="s">
        <v>14</v>
      </c>
      <c r="C53" s="274"/>
      <c r="D53" s="274"/>
      <c r="E53" s="47">
        <f>SUM(E54:E59)</f>
        <v>99.997684622419797</v>
      </c>
      <c r="F53" s="47"/>
      <c r="G53" s="47">
        <f>SUM(G54:G59)</f>
        <v>100</v>
      </c>
      <c r="H53" s="47"/>
      <c r="I53" s="47">
        <f>SUM(I54:I59)</f>
        <v>100</v>
      </c>
      <c r="J53" s="47"/>
      <c r="K53" s="47">
        <f>SUM(K54:K59)</f>
        <v>100</v>
      </c>
      <c r="L53" s="47"/>
      <c r="M53" s="47">
        <f>SUM(M54:M59)</f>
        <v>100.00000000000001</v>
      </c>
      <c r="N53" s="47"/>
      <c r="O53" s="47">
        <f>SUM(O54:O59)</f>
        <v>99.999999999999986</v>
      </c>
      <c r="P53" s="47"/>
    </row>
    <row r="54" spans="1:16">
      <c r="C54" s="291" t="s">
        <v>38</v>
      </c>
      <c r="D54" s="291"/>
      <c r="E54" s="105">
        <f>E25*100/(E24-E31)</f>
        <v>2.9081142407298071</v>
      </c>
      <c r="F54" s="105"/>
      <c r="G54" s="105">
        <f>G25*100/(G24-G31)</f>
        <v>6.3979526551503518E-2</v>
      </c>
      <c r="H54" s="105"/>
      <c r="I54" s="105">
        <f>I25*100/(I24-I31)</f>
        <v>2.3015435501653805</v>
      </c>
      <c r="J54" s="105"/>
      <c r="K54" s="105">
        <f>K25*100/(K24-K31)</f>
        <v>3.4005728563593149</v>
      </c>
      <c r="L54" s="105"/>
      <c r="M54" s="105">
        <f>M25*100/(M24-M31)</f>
        <v>3.891753947578287</v>
      </c>
      <c r="N54" s="105"/>
      <c r="O54" s="105">
        <f>O25*100/(O24-O31)</f>
        <v>12.180904522613066</v>
      </c>
      <c r="P54" s="105"/>
    </row>
    <row r="55" spans="1:16">
      <c r="C55" s="291" t="s">
        <v>39</v>
      </c>
      <c r="D55" s="291"/>
      <c r="E55" s="105">
        <f>E26*100/(E24-E31)</f>
        <v>8.1889116567684272</v>
      </c>
      <c r="F55" s="105"/>
      <c r="G55" s="105">
        <f>G26*100/(G24-G31)</f>
        <v>4.0706973768394112</v>
      </c>
      <c r="H55" s="105"/>
      <c r="I55" s="105">
        <f>I26*100/(I24-I31)</f>
        <v>4.6559169423006246</v>
      </c>
      <c r="J55" s="105"/>
      <c r="K55" s="105">
        <f>K26*100/(K24-K31)</f>
        <v>6.2729802750523085</v>
      </c>
      <c r="L55" s="105"/>
      <c r="M55" s="105">
        <f>M26*100/(M24-M31)</f>
        <v>27.965335743527035</v>
      </c>
      <c r="N55" s="105"/>
      <c r="O55" s="105">
        <f>O26*100/(O24-O31)</f>
        <v>24.844221105527637</v>
      </c>
      <c r="P55" s="105"/>
    </row>
    <row r="56" spans="1:16">
      <c r="C56" s="291" t="s">
        <v>40</v>
      </c>
      <c r="D56" s="291"/>
      <c r="E56" s="105">
        <f>E27*100/(E24-E31)</f>
        <v>14.381388995010361</v>
      </c>
      <c r="F56" s="105"/>
      <c r="G56" s="105">
        <f>G27*100/(G24-G31)</f>
        <v>15.507037747920666</v>
      </c>
      <c r="H56" s="105"/>
      <c r="I56" s="105">
        <f>I27*100/(I24-I31)</f>
        <v>10.7210124954061</v>
      </c>
      <c r="J56" s="105"/>
      <c r="K56" s="105">
        <f>K27*100/(K24-K31)</f>
        <v>17.957624880654926</v>
      </c>
      <c r="L56" s="105"/>
      <c r="M56" s="105">
        <f>M27*100/(M24-M31)</f>
        <v>22.127704822159604</v>
      </c>
      <c r="N56" s="105"/>
      <c r="O56" s="105">
        <f>O27*100/(O24-O31)</f>
        <v>11.437185929648241</v>
      </c>
      <c r="P56" s="105"/>
    </row>
    <row r="57" spans="1:16">
      <c r="C57" s="291" t="s">
        <v>56</v>
      </c>
      <c r="D57" s="291"/>
      <c r="E57" s="105">
        <f>E28*100/(E24-E31)</f>
        <v>52.049688002871065</v>
      </c>
      <c r="F57" s="105"/>
      <c r="G57" s="105">
        <f>G28*100/(G24-G31)</f>
        <v>45.185540626999362</v>
      </c>
      <c r="H57" s="105"/>
      <c r="I57" s="105">
        <f>I28*100/(I24-I31)</f>
        <v>57.2675486953326</v>
      </c>
      <c r="J57" s="105"/>
      <c r="K57" s="105">
        <f>K28*100/(K24-K31)</f>
        <v>53.044061185934545</v>
      </c>
      <c r="L57" s="105"/>
      <c r="M57" s="105">
        <f>M28*100/(M24-M31)</f>
        <v>37.891434951353077</v>
      </c>
      <c r="N57" s="105"/>
      <c r="O57" s="105">
        <f>O28*100/(O24-O31)</f>
        <v>20.100502512562816</v>
      </c>
      <c r="P57" s="105"/>
    </row>
    <row r="58" spans="1:16">
      <c r="C58" s="291" t="s">
        <v>110</v>
      </c>
      <c r="D58" s="291"/>
      <c r="E58" s="105">
        <f>E29*100/(E24-E31)</f>
        <v>20.841871288160316</v>
      </c>
      <c r="F58" s="105"/>
      <c r="G58" s="105">
        <f>G29*100/(G24-G31)</f>
        <v>33.237364043506076</v>
      </c>
      <c r="H58" s="105"/>
      <c r="I58" s="105">
        <f>I29*100/(I24-I31)</f>
        <v>23.326672179345827</v>
      </c>
      <c r="J58" s="105"/>
      <c r="K58" s="105">
        <f>K29*100/(K24-K31)</f>
        <v>17.947467853007495</v>
      </c>
      <c r="L58" s="105"/>
      <c r="M58" s="105">
        <f>M29*100/(M24-M31)</f>
        <v>6.0609282790153651</v>
      </c>
      <c r="N58" s="105"/>
      <c r="O58" s="105">
        <f>O29*100/(O24-O31)</f>
        <v>31.437185929648241</v>
      </c>
      <c r="P58" s="105"/>
    </row>
    <row r="59" spans="1:16">
      <c r="C59" s="160" t="s">
        <v>109</v>
      </c>
      <c r="D59" s="160"/>
      <c r="E59" s="105">
        <f>E30*100/(E24-E31)</f>
        <v>1.6277104388798203</v>
      </c>
      <c r="F59" s="105"/>
      <c r="G59" s="105">
        <f>G30*100/(G24-G31)</f>
        <v>1.9353806781829814</v>
      </c>
      <c r="H59" s="105"/>
      <c r="I59" s="105">
        <f>I30*100/(I24-I31)</f>
        <v>1.7273061374494671</v>
      </c>
      <c r="J59" s="105"/>
      <c r="K59" s="105">
        <f>K30*100/(K24-K31)</f>
        <v>1.3772929489914072</v>
      </c>
      <c r="L59" s="105"/>
      <c r="M59" s="105">
        <f>M30*100/(M24-M31)</f>
        <v>2.0628422563666331</v>
      </c>
      <c r="N59" s="105"/>
      <c r="O59" s="56">
        <f>O30*100/(O24-O31)</f>
        <v>0</v>
      </c>
      <c r="P59" s="56"/>
    </row>
    <row r="60" spans="1:16" ht="6.95" customHeight="1" thickBot="1">
      <c r="A60" s="2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49"/>
    </row>
    <row r="61" spans="1:16" ht="6.95" customHeight="1"/>
    <row r="62" spans="1:16">
      <c r="A62" s="8" t="s">
        <v>42</v>
      </c>
      <c r="B62" s="65">
        <v>0</v>
      </c>
      <c r="C62" s="162" t="s">
        <v>36</v>
      </c>
      <c r="D62" s="162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</row>
    <row r="63" spans="1:16">
      <c r="A63" s="7"/>
      <c r="B63" s="66" t="s">
        <v>59</v>
      </c>
      <c r="C63" s="162" t="s">
        <v>111</v>
      </c>
      <c r="D63" s="162"/>
      <c r="E63" s="223"/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</row>
    <row r="64" spans="1:16"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</row>
  </sheetData>
  <mergeCells count="41">
    <mergeCell ref="E6:R6"/>
    <mergeCell ref="A1:O1"/>
    <mergeCell ref="A2:O2"/>
    <mergeCell ref="A3:O3"/>
    <mergeCell ref="A15:D15"/>
    <mergeCell ref="A9:D12"/>
    <mergeCell ref="E9:E12"/>
    <mergeCell ref="G10:R10"/>
    <mergeCell ref="F7:R7"/>
    <mergeCell ref="E4:R4"/>
    <mergeCell ref="Q12:R12"/>
    <mergeCell ref="C28:D28"/>
    <mergeCell ref="C20:D20"/>
    <mergeCell ref="C27:D27"/>
    <mergeCell ref="E34:R34"/>
    <mergeCell ref="G9:R9"/>
    <mergeCell ref="C29:D29"/>
    <mergeCell ref="B33:D33"/>
    <mergeCell ref="B24:D24"/>
    <mergeCell ref="C16:D16"/>
    <mergeCell ref="C17:D17"/>
    <mergeCell ref="C18:D18"/>
    <mergeCell ref="C19:D19"/>
    <mergeCell ref="C26:D26"/>
    <mergeCell ref="C25:D25"/>
    <mergeCell ref="C58:D58"/>
    <mergeCell ref="E36:O36"/>
    <mergeCell ref="G39:O39"/>
    <mergeCell ref="C50:D50"/>
    <mergeCell ref="B53:D53"/>
    <mergeCell ref="C54:D54"/>
    <mergeCell ref="C55:D55"/>
    <mergeCell ref="C56:D56"/>
    <mergeCell ref="A45:D45"/>
    <mergeCell ref="C49:D49"/>
    <mergeCell ref="C46:D46"/>
    <mergeCell ref="C47:D47"/>
    <mergeCell ref="C48:D48"/>
    <mergeCell ref="E39:E42"/>
    <mergeCell ref="C57:D57"/>
    <mergeCell ref="A39:D42"/>
  </mergeCells>
  <phoneticPr fontId="0" type="noConversion"/>
  <hyperlinks>
    <hyperlink ref="S1" location="Índice!A1" display="Ir a Índice" xr:uid="{00000000-0004-0000-0400-000000000000}"/>
  </hyperlinks>
  <printOptions horizontalCentered="1"/>
  <pageMargins left="0.59055118110236227" right="0.59055118110236227" top="0.78740157480314965" bottom="0.78740157480314965" header="0.39370078740157483" footer="0.39370078740157483"/>
  <pageSetup paperSize="119" scale="74" orientation="landscape" r:id="rId1"/>
  <headerFooter scaleWithDoc="0" alignWithMargins="0"/>
  <colBreaks count="1" manualBreakCount="1">
    <brk id="16" max="6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65"/>
  <sheetViews>
    <sheetView zoomScaleNormal="100" workbookViewId="0">
      <selection sqref="A1:R1"/>
    </sheetView>
  </sheetViews>
  <sheetFormatPr defaultColWidth="11.42578125" defaultRowHeight="12.75"/>
  <cols>
    <col min="1" max="1" width="5.7109375" style="49" customWidth="1"/>
    <col min="2" max="2" width="7.85546875" style="49" customWidth="1"/>
    <col min="3" max="4" width="8.7109375" style="49" customWidth="1"/>
    <col min="5" max="5" width="34.7109375" style="49" customWidth="1"/>
    <col min="6" max="6" width="13.42578125" style="98" customWidth="1"/>
    <col min="7" max="7" width="2.85546875" style="98" bestFit="1" customWidth="1"/>
    <col min="8" max="8" width="13.42578125" style="98" customWidth="1"/>
    <col min="9" max="9" width="2.85546875" style="98" bestFit="1" customWidth="1"/>
    <col min="10" max="10" width="12.5703125" style="98" bestFit="1" customWidth="1"/>
    <col min="11" max="11" width="2.85546875" style="98" bestFit="1" customWidth="1"/>
    <col min="12" max="12" width="3.7109375" style="98" customWidth="1"/>
    <col min="13" max="13" width="9.85546875" style="98" customWidth="1"/>
    <col min="14" max="14" width="3.7109375" style="98" customWidth="1"/>
    <col min="15" max="15" width="9.85546875" style="98" customWidth="1"/>
    <col min="16" max="16" width="3.7109375" style="49" customWidth="1"/>
    <col min="17" max="17" width="9.85546875" style="49" bestFit="1" customWidth="1"/>
    <col min="18" max="19" width="3.7109375" style="49" customWidth="1"/>
    <col min="20" max="20" width="5" style="49" customWidth="1"/>
    <col min="21" max="16384" width="11.42578125" style="49"/>
  </cols>
  <sheetData>
    <row r="1" spans="1:25" s="76" customFormat="1" ht="15">
      <c r="A1" s="297" t="s">
        <v>95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75"/>
      <c r="T1" s="75"/>
      <c r="U1" s="147" t="s">
        <v>181</v>
      </c>
      <c r="V1" s="77"/>
      <c r="W1" s="77"/>
      <c r="X1" s="77"/>
      <c r="Y1" s="77"/>
    </row>
    <row r="2" spans="1:25" s="76" customFormat="1" ht="15">
      <c r="A2" s="297" t="s">
        <v>162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75"/>
      <c r="T2" s="75"/>
      <c r="U2" s="77"/>
      <c r="V2" s="77"/>
      <c r="W2" s="77"/>
      <c r="X2" s="77"/>
      <c r="Y2" s="77"/>
    </row>
    <row r="3" spans="1:25" s="76" customFormat="1" ht="15">
      <c r="A3" s="297" t="s">
        <v>194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75"/>
      <c r="T3" s="75"/>
      <c r="U3" s="77"/>
      <c r="V3" s="77"/>
      <c r="W3" s="77"/>
      <c r="X3" s="77"/>
      <c r="Y3" s="77"/>
    </row>
    <row r="4" spans="1:25" ht="13.5" thickBot="1">
      <c r="A4" s="58"/>
      <c r="B4" s="58"/>
      <c r="C4" s="58"/>
      <c r="D4" s="58"/>
      <c r="E4" s="58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58"/>
      <c r="Q4" s="58"/>
      <c r="R4" s="58"/>
    </row>
    <row r="5" spans="1:25" ht="6" customHeight="1"/>
    <row r="6" spans="1:25" ht="12.75" customHeight="1">
      <c r="A6" s="298" t="s">
        <v>125</v>
      </c>
      <c r="B6" s="298"/>
      <c r="C6" s="298"/>
      <c r="D6" s="298"/>
      <c r="E6" s="298"/>
      <c r="F6" s="299" t="s">
        <v>121</v>
      </c>
      <c r="G6" s="299"/>
      <c r="H6" s="299"/>
      <c r="I6" s="299"/>
      <c r="J6" s="299"/>
      <c r="K6" s="299"/>
      <c r="L6" s="218"/>
      <c r="M6" s="299" t="s">
        <v>123</v>
      </c>
      <c r="N6" s="299"/>
      <c r="O6" s="299"/>
      <c r="P6" s="299"/>
      <c r="Q6" s="299"/>
      <c r="R6" s="299"/>
    </row>
    <row r="7" spans="1:25" ht="6" customHeight="1">
      <c r="A7" s="298"/>
      <c r="B7" s="298"/>
      <c r="C7" s="298"/>
      <c r="D7" s="298"/>
      <c r="E7" s="298"/>
      <c r="F7" s="135"/>
      <c r="G7" s="135"/>
      <c r="H7" s="135"/>
      <c r="I7" s="135"/>
      <c r="J7" s="135"/>
      <c r="K7" s="135"/>
      <c r="L7" s="136"/>
      <c r="M7" s="135"/>
      <c r="N7" s="135"/>
      <c r="O7" s="135"/>
      <c r="P7" s="78"/>
      <c r="Q7" s="78"/>
      <c r="R7" s="78"/>
    </row>
    <row r="8" spans="1:25" ht="6" customHeight="1">
      <c r="A8" s="298"/>
      <c r="B8" s="298"/>
      <c r="C8" s="298"/>
      <c r="D8" s="298"/>
      <c r="E8" s="298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79"/>
      <c r="Q8" s="79"/>
      <c r="R8" s="79"/>
    </row>
    <row r="9" spans="1:25" ht="12.75" customHeight="1">
      <c r="A9" s="298"/>
      <c r="B9" s="298"/>
      <c r="C9" s="298"/>
      <c r="D9" s="298"/>
      <c r="E9" s="298"/>
      <c r="F9" s="300" t="s">
        <v>0</v>
      </c>
      <c r="G9" s="219"/>
      <c r="H9" s="301" t="s">
        <v>126</v>
      </c>
      <c r="I9" s="301"/>
      <c r="J9" s="301"/>
      <c r="K9" s="301"/>
      <c r="L9" s="220"/>
      <c r="M9" s="300" t="s">
        <v>0</v>
      </c>
      <c r="N9" s="143"/>
      <c r="O9" s="302" t="s">
        <v>126</v>
      </c>
      <c r="P9" s="302"/>
      <c r="Q9" s="302"/>
      <c r="R9" s="302"/>
      <c r="S9" s="51"/>
      <c r="T9" s="51"/>
    </row>
    <row r="10" spans="1:25" ht="6" customHeight="1">
      <c r="A10" s="298"/>
      <c r="B10" s="298"/>
      <c r="C10" s="298"/>
      <c r="D10" s="298"/>
      <c r="E10" s="298"/>
      <c r="F10" s="300"/>
      <c r="G10" s="219"/>
      <c r="H10" s="137"/>
      <c r="I10" s="137"/>
      <c r="J10" s="137"/>
      <c r="K10" s="137"/>
      <c r="L10" s="138"/>
      <c r="M10" s="300"/>
      <c r="N10" s="143"/>
      <c r="O10" s="137"/>
      <c r="P10" s="80"/>
      <c r="Q10" s="80"/>
      <c r="R10" s="80"/>
      <c r="S10" s="51"/>
      <c r="T10" s="51"/>
    </row>
    <row r="11" spans="1:25" ht="6" customHeight="1">
      <c r="A11" s="298"/>
      <c r="B11" s="298"/>
      <c r="C11" s="298"/>
      <c r="D11" s="298"/>
      <c r="E11" s="298"/>
      <c r="F11" s="300"/>
      <c r="G11" s="219"/>
      <c r="H11" s="138"/>
      <c r="I11" s="138"/>
      <c r="J11" s="138"/>
      <c r="K11" s="138"/>
      <c r="L11" s="138"/>
      <c r="M11" s="300"/>
      <c r="N11" s="143"/>
      <c r="O11" s="138"/>
      <c r="P11" s="81"/>
      <c r="Q11" s="81"/>
      <c r="R11" s="81"/>
    </row>
    <row r="12" spans="1:25" ht="12.75" customHeight="1">
      <c r="A12" s="298"/>
      <c r="B12" s="298"/>
      <c r="C12" s="298"/>
      <c r="D12" s="298"/>
      <c r="E12" s="298"/>
      <c r="F12" s="300"/>
      <c r="G12" s="219"/>
      <c r="H12" s="303" t="s">
        <v>14</v>
      </c>
      <c r="I12" s="303"/>
      <c r="J12" s="303" t="s">
        <v>112</v>
      </c>
      <c r="K12" s="303"/>
      <c r="L12" s="221"/>
      <c r="M12" s="300"/>
      <c r="N12" s="143"/>
      <c r="O12" s="304" t="s">
        <v>14</v>
      </c>
      <c r="P12" s="304"/>
      <c r="Q12" s="304" t="s">
        <v>112</v>
      </c>
      <c r="R12" s="304"/>
      <c r="S12" s="51"/>
      <c r="T12" s="51"/>
    </row>
    <row r="13" spans="1:25" ht="6" customHeight="1">
      <c r="A13" s="60"/>
      <c r="B13" s="60"/>
      <c r="C13" s="60"/>
      <c r="D13" s="60"/>
      <c r="E13" s="60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60"/>
      <c r="Q13" s="60"/>
      <c r="R13" s="60"/>
    </row>
    <row r="14" spans="1:25" ht="6" customHeight="1"/>
    <row r="15" spans="1:25" ht="12.75" customHeight="1">
      <c r="A15" s="82" t="s">
        <v>0</v>
      </c>
      <c r="F15" s="154"/>
    </row>
    <row r="16" spans="1:25" s="82" customFormat="1">
      <c r="B16" s="83" t="s">
        <v>127</v>
      </c>
      <c r="C16" s="83"/>
      <c r="D16" s="83"/>
      <c r="E16" s="83"/>
      <c r="F16" s="169">
        <v>192224</v>
      </c>
      <c r="G16" s="229"/>
      <c r="H16" s="169">
        <v>173402</v>
      </c>
      <c r="I16" s="229"/>
      <c r="J16" s="169">
        <v>18822</v>
      </c>
      <c r="K16" s="84"/>
      <c r="L16" s="84"/>
      <c r="M16" s="85">
        <f>SUM(M17:M20)</f>
        <v>100</v>
      </c>
      <c r="N16" s="85"/>
      <c r="O16" s="85">
        <f>SUM(O17:O20)</f>
        <v>100.00000000000001</v>
      </c>
      <c r="P16" s="85"/>
      <c r="Q16" s="85">
        <f>SUM(Q17:Q20)</f>
        <v>100</v>
      </c>
      <c r="R16" s="84"/>
      <c r="S16" s="84"/>
      <c r="T16" s="84"/>
      <c r="U16" s="49"/>
    </row>
    <row r="17" spans="2:20">
      <c r="C17" s="305" t="s">
        <v>128</v>
      </c>
      <c r="D17" s="305"/>
      <c r="E17" s="305"/>
      <c r="F17" s="155">
        <v>47258</v>
      </c>
      <c r="G17" s="84"/>
      <c r="H17" s="139">
        <v>42766</v>
      </c>
      <c r="I17" s="84"/>
      <c r="J17" s="139">
        <v>4492</v>
      </c>
      <c r="K17" s="84"/>
      <c r="L17" s="139"/>
      <c r="M17" s="113">
        <f>F17*100/(F16-F21)</f>
        <v>26.838632000999535</v>
      </c>
      <c r="N17" s="84"/>
      <c r="O17" s="113">
        <f>H17*100/(H16-H21)</f>
        <v>27.190996948118006</v>
      </c>
      <c r="P17" s="84"/>
      <c r="Q17" s="113">
        <f>J17*100/(J16-J21)</f>
        <v>23.891075417508777</v>
      </c>
      <c r="R17" s="84"/>
      <c r="S17" s="86"/>
      <c r="T17" s="86"/>
    </row>
    <row r="18" spans="2:20">
      <c r="C18" s="305" t="s">
        <v>129</v>
      </c>
      <c r="D18" s="305"/>
      <c r="E18" s="305"/>
      <c r="F18" s="155">
        <v>100631</v>
      </c>
      <c r="G18" s="84"/>
      <c r="H18" s="139">
        <v>96286</v>
      </c>
      <c r="I18" s="84"/>
      <c r="J18" s="139">
        <v>4345</v>
      </c>
      <c r="K18" s="84"/>
      <c r="L18" s="139"/>
      <c r="M18" s="113">
        <f>F18*100/(F16-F21)</f>
        <v>57.15007780465919</v>
      </c>
      <c r="N18" s="84"/>
      <c r="O18" s="113">
        <f>H18*100/(H16-H21)</f>
        <v>61.219481180061038</v>
      </c>
      <c r="P18" s="84"/>
      <c r="Q18" s="113">
        <f>J18*100/(J16-J21)</f>
        <v>23.109243697478991</v>
      </c>
      <c r="R18" s="84"/>
      <c r="S18" s="86"/>
      <c r="T18" s="86"/>
    </row>
    <row r="19" spans="2:20">
      <c r="C19" s="305" t="s">
        <v>130</v>
      </c>
      <c r="D19" s="305"/>
      <c r="E19" s="305"/>
      <c r="F19" s="155">
        <v>18829</v>
      </c>
      <c r="G19" s="84"/>
      <c r="H19" s="139">
        <v>14712</v>
      </c>
      <c r="I19" s="84"/>
      <c r="J19" s="139">
        <v>4117</v>
      </c>
      <c r="K19" s="84"/>
      <c r="L19" s="139"/>
      <c r="M19" s="113">
        <f>F19*100/(F16-F21)</f>
        <v>10.693313342647176</v>
      </c>
      <c r="N19" s="84"/>
      <c r="O19" s="113">
        <f>H19*100/(H16-H21)</f>
        <v>9.3540183112919628</v>
      </c>
      <c r="P19" s="84"/>
      <c r="Q19" s="113">
        <f>J19*100/(J16-J21)</f>
        <v>21.896606743963407</v>
      </c>
      <c r="R19" s="84"/>
      <c r="S19" s="86"/>
      <c r="T19" s="86"/>
    </row>
    <row r="20" spans="2:20" ht="14.25">
      <c r="C20" s="305" t="s">
        <v>131</v>
      </c>
      <c r="D20" s="305"/>
      <c r="E20" s="305"/>
      <c r="F20" s="155">
        <v>9364</v>
      </c>
      <c r="G20" s="84"/>
      <c r="H20" s="139">
        <v>3516</v>
      </c>
      <c r="I20" s="84"/>
      <c r="J20" s="139">
        <v>5848</v>
      </c>
      <c r="K20" s="84"/>
      <c r="L20" s="139"/>
      <c r="M20" s="113">
        <f>F20*100/(F16-F21)</f>
        <v>5.3179768516940973</v>
      </c>
      <c r="N20" s="84"/>
      <c r="O20" s="113">
        <f>H20*100/(H16-H21)</f>
        <v>2.235503560528993</v>
      </c>
      <c r="P20" s="84"/>
      <c r="Q20" s="113">
        <f>J20*100/(J16-J21)</f>
        <v>31.103074141048825</v>
      </c>
      <c r="R20" s="84"/>
      <c r="S20" s="86"/>
      <c r="T20" s="86"/>
    </row>
    <row r="21" spans="2:20">
      <c r="C21" s="305" t="s">
        <v>29</v>
      </c>
      <c r="D21" s="305"/>
      <c r="E21" s="305"/>
      <c r="F21" s="155">
        <v>16142</v>
      </c>
      <c r="G21" s="84"/>
      <c r="H21" s="139">
        <v>16122</v>
      </c>
      <c r="I21" s="84"/>
      <c r="J21" s="139">
        <v>20</v>
      </c>
      <c r="K21" s="84" t="s">
        <v>59</v>
      </c>
      <c r="L21" s="139"/>
      <c r="M21" s="112" t="s">
        <v>122</v>
      </c>
      <c r="N21" s="84"/>
      <c r="O21" s="112" t="s">
        <v>122</v>
      </c>
      <c r="P21" s="84"/>
      <c r="Q21" s="112" t="s">
        <v>122</v>
      </c>
      <c r="R21" s="84"/>
      <c r="S21" s="86"/>
      <c r="T21" s="86"/>
    </row>
    <row r="22" spans="2:20">
      <c r="F22" s="155"/>
      <c r="G22" s="84"/>
      <c r="H22" s="139"/>
      <c r="I22" s="84"/>
      <c r="J22" s="139"/>
      <c r="K22" s="84"/>
      <c r="L22" s="139"/>
      <c r="M22" s="139"/>
      <c r="N22" s="84"/>
      <c r="O22" s="139"/>
      <c r="P22" s="84"/>
      <c r="Q22" s="86"/>
      <c r="R22" s="84"/>
      <c r="S22" s="86"/>
      <c r="T22" s="86"/>
    </row>
    <row r="23" spans="2:20" s="82" customFormat="1">
      <c r="B23" s="307" t="s">
        <v>132</v>
      </c>
      <c r="C23" s="307"/>
      <c r="D23" s="307"/>
      <c r="E23" s="307"/>
      <c r="F23" s="169">
        <v>192224</v>
      </c>
      <c r="G23" s="229"/>
      <c r="H23" s="169">
        <v>173402</v>
      </c>
      <c r="I23" s="229"/>
      <c r="J23" s="169">
        <v>18822</v>
      </c>
      <c r="K23" s="84" t="s">
        <v>182</v>
      </c>
      <c r="L23" s="84"/>
      <c r="M23" s="85">
        <f>SUM(M24:M29)</f>
        <v>99.998949657063037</v>
      </c>
      <c r="N23" s="84"/>
      <c r="O23" s="85">
        <f>SUM(O24:O29)</f>
        <v>99.998834648238585</v>
      </c>
      <c r="P23" s="84"/>
      <c r="Q23" s="85">
        <f>SUM(Q24:Q29)</f>
        <v>100</v>
      </c>
      <c r="R23" s="84"/>
      <c r="S23" s="84"/>
      <c r="T23" s="84"/>
    </row>
    <row r="24" spans="2:20">
      <c r="C24" s="308" t="s">
        <v>133</v>
      </c>
      <c r="D24" s="305"/>
      <c r="E24" s="305"/>
      <c r="F24" s="155">
        <v>11378</v>
      </c>
      <c r="G24" s="84" t="s">
        <v>182</v>
      </c>
      <c r="H24" s="139">
        <v>11378</v>
      </c>
      <c r="I24" s="84" t="s">
        <v>182</v>
      </c>
      <c r="J24" s="139">
        <v>0</v>
      </c>
      <c r="K24" s="84"/>
      <c r="L24" s="139"/>
      <c r="M24" s="113">
        <f>F24*100/(F23-F30)</f>
        <v>5.9754009684161877</v>
      </c>
      <c r="N24" s="84"/>
      <c r="O24" s="113">
        <f>H24*100/(H23-H30)</f>
        <v>6.6296861707706469</v>
      </c>
      <c r="P24" s="84"/>
      <c r="Q24" s="113">
        <f>J24*100/(J23-J30)</f>
        <v>0</v>
      </c>
      <c r="R24" s="84"/>
      <c r="S24" s="86"/>
      <c r="T24" s="86"/>
    </row>
    <row r="25" spans="2:20">
      <c r="C25" s="308" t="s">
        <v>134</v>
      </c>
      <c r="D25" s="305"/>
      <c r="E25" s="305"/>
      <c r="F25" s="155">
        <v>96634</v>
      </c>
      <c r="G25" s="84" t="s">
        <v>182</v>
      </c>
      <c r="H25" s="139">
        <v>96299</v>
      </c>
      <c r="I25" s="84" t="s">
        <v>182</v>
      </c>
      <c r="J25" s="139">
        <v>335</v>
      </c>
      <c r="K25" s="84" t="s">
        <v>59</v>
      </c>
      <c r="L25" s="139"/>
      <c r="M25" s="113">
        <f>F25*100/(F23-F30)</f>
        <v>50.749419685527322</v>
      </c>
      <c r="N25" s="84"/>
      <c r="O25" s="113">
        <f>H25*100/(H23-H30)</f>
        <v>56.111104636934655</v>
      </c>
      <c r="P25" s="84"/>
      <c r="Q25" s="113">
        <f>J25*100/(J23-J30)</f>
        <v>1.7826734780757769</v>
      </c>
      <c r="R25" s="84"/>
      <c r="S25" s="86"/>
      <c r="T25" s="86"/>
    </row>
    <row r="26" spans="2:20">
      <c r="C26" s="308" t="s">
        <v>135</v>
      </c>
      <c r="D26" s="305"/>
      <c r="E26" s="305"/>
      <c r="F26" s="155">
        <v>15213</v>
      </c>
      <c r="G26" s="84" t="s">
        <v>182</v>
      </c>
      <c r="H26" s="139">
        <v>15153</v>
      </c>
      <c r="I26" s="84" t="s">
        <v>182</v>
      </c>
      <c r="J26" s="139">
        <v>60</v>
      </c>
      <c r="K26" s="84" t="s">
        <v>59</v>
      </c>
      <c r="L26" s="139"/>
      <c r="M26" s="113">
        <f>F26*100/(F23-F30)</f>
        <v>7.9894335500540929</v>
      </c>
      <c r="N26" s="84"/>
      <c r="O26" s="113">
        <f>H26*100/(H23-H30)</f>
        <v>8.8292876204682376</v>
      </c>
      <c r="P26" s="84"/>
      <c r="Q26" s="113">
        <f>J26*100/(J23-J30)</f>
        <v>0.31928480204342274</v>
      </c>
      <c r="R26" s="84"/>
      <c r="S26" s="86"/>
      <c r="T26" s="86"/>
    </row>
    <row r="27" spans="2:20">
      <c r="C27" s="308" t="s">
        <v>136</v>
      </c>
      <c r="D27" s="305"/>
      <c r="E27" s="305"/>
      <c r="F27" s="155">
        <v>9956</v>
      </c>
      <c r="G27" s="84" t="s">
        <v>182</v>
      </c>
      <c r="H27" s="139">
        <v>9663</v>
      </c>
      <c r="I27" s="84" t="s">
        <v>182</v>
      </c>
      <c r="J27" s="139">
        <v>293</v>
      </c>
      <c r="K27" s="84" t="s">
        <v>59</v>
      </c>
      <c r="L27" s="139"/>
      <c r="M27" s="113">
        <f>F27*100/(F23-F30)</f>
        <v>5.2286071402312855</v>
      </c>
      <c r="N27" s="84"/>
      <c r="O27" s="113">
        <f>H27*100/(H23-H30)</f>
        <v>5.6303970353451191</v>
      </c>
      <c r="P27" s="84"/>
      <c r="Q27" s="113">
        <f>J27*100/(J23-J30)</f>
        <v>1.559174116645381</v>
      </c>
      <c r="R27" s="84"/>
      <c r="S27" s="86"/>
      <c r="T27" s="86"/>
    </row>
    <row r="28" spans="2:20">
      <c r="C28" s="308" t="s">
        <v>137</v>
      </c>
      <c r="D28" s="305"/>
      <c r="E28" s="305"/>
      <c r="F28" s="155">
        <v>10359</v>
      </c>
      <c r="G28" s="84" t="s">
        <v>182</v>
      </c>
      <c r="H28" s="139">
        <v>9452</v>
      </c>
      <c r="I28" s="84" t="s">
        <v>182</v>
      </c>
      <c r="J28" s="139">
        <v>907</v>
      </c>
      <c r="K28" s="84" t="s">
        <v>59</v>
      </c>
      <c r="L28" s="139"/>
      <c r="M28" s="113">
        <f>F28*100/(F23-F30)</f>
        <v>5.4402512420305227</v>
      </c>
      <c r="N28" s="84"/>
      <c r="O28" s="113">
        <f>H28*100/(H23-H30)</f>
        <v>5.5074524245143399</v>
      </c>
      <c r="P28" s="84"/>
      <c r="Q28" s="113">
        <f>J28*100/(J23-J30)</f>
        <v>4.8265219242230737</v>
      </c>
      <c r="R28" s="84"/>
      <c r="S28" s="86"/>
      <c r="T28" s="86"/>
    </row>
    <row r="29" spans="2:20">
      <c r="C29" s="308" t="s">
        <v>138</v>
      </c>
      <c r="D29" s="305"/>
      <c r="E29" s="305"/>
      <c r="F29" s="155">
        <v>46872</v>
      </c>
      <c r="G29" s="84" t="s">
        <v>182</v>
      </c>
      <c r="H29" s="139">
        <v>29675</v>
      </c>
      <c r="I29" s="84" t="s">
        <v>182</v>
      </c>
      <c r="J29" s="139">
        <v>17197</v>
      </c>
      <c r="K29" s="84" t="s">
        <v>182</v>
      </c>
      <c r="L29" s="139"/>
      <c r="M29" s="113">
        <f>F29*100/(F23-F30)</f>
        <v>24.615837070803618</v>
      </c>
      <c r="N29" s="84"/>
      <c r="O29" s="113">
        <f>H29*100/(H23-H30)</f>
        <v>17.290906760205569</v>
      </c>
      <c r="P29" s="84"/>
      <c r="Q29" s="113">
        <f>J29*100/(J23-J30)</f>
        <v>91.512345679012341</v>
      </c>
      <c r="R29" s="84"/>
      <c r="S29" s="86"/>
      <c r="T29" s="86"/>
    </row>
    <row r="30" spans="2:20">
      <c r="C30" s="305" t="s">
        <v>29</v>
      </c>
      <c r="D30" s="305"/>
      <c r="E30" s="305"/>
      <c r="F30" s="155">
        <v>1810</v>
      </c>
      <c r="G30" s="84" t="s">
        <v>59</v>
      </c>
      <c r="H30" s="139">
        <v>1780</v>
      </c>
      <c r="I30" s="84" t="s">
        <v>59</v>
      </c>
      <c r="J30" s="139">
        <v>30</v>
      </c>
      <c r="K30" s="84" t="s">
        <v>59</v>
      </c>
      <c r="L30" s="139"/>
      <c r="M30" s="112" t="s">
        <v>122</v>
      </c>
      <c r="N30" s="84"/>
      <c r="O30" s="112" t="s">
        <v>122</v>
      </c>
      <c r="P30" s="84"/>
      <c r="Q30" s="112" t="s">
        <v>122</v>
      </c>
      <c r="R30" s="84"/>
      <c r="S30" s="86"/>
      <c r="T30" s="86"/>
    </row>
    <row r="31" spans="2:20">
      <c r="F31" s="155"/>
      <c r="G31" s="84"/>
      <c r="H31" s="139"/>
      <c r="I31" s="84"/>
      <c r="J31" s="139"/>
      <c r="K31" s="84"/>
      <c r="L31" s="139"/>
      <c r="M31" s="139"/>
      <c r="N31" s="84"/>
      <c r="O31" s="139"/>
      <c r="P31" s="84"/>
      <c r="Q31" s="86"/>
      <c r="R31" s="84"/>
      <c r="S31" s="86"/>
      <c r="T31" s="86"/>
    </row>
    <row r="32" spans="2:20" s="82" customFormat="1" ht="30" customHeight="1">
      <c r="B32" s="306" t="s">
        <v>139</v>
      </c>
      <c r="C32" s="306"/>
      <c r="D32" s="306"/>
      <c r="E32" s="306"/>
      <c r="F32" s="169">
        <v>192224</v>
      </c>
      <c r="G32" s="229"/>
      <c r="H32" s="169">
        <v>173402</v>
      </c>
      <c r="I32" s="229"/>
      <c r="J32" s="169">
        <v>18822</v>
      </c>
      <c r="K32" s="84"/>
      <c r="L32" s="84"/>
      <c r="M32" s="85">
        <f>SUM(M33:M34)</f>
        <v>99.999452204875382</v>
      </c>
      <c r="N32" s="84"/>
      <c r="O32" s="85">
        <f>SUM(O33:O34)</f>
        <v>100</v>
      </c>
      <c r="P32" s="84"/>
      <c r="Q32" s="85">
        <f>SUM(Q33:Q34)</f>
        <v>99.994589915602688</v>
      </c>
      <c r="R32" s="84"/>
      <c r="S32" s="84"/>
      <c r="T32" s="84"/>
    </row>
    <row r="33" spans="2:20">
      <c r="C33" s="305" t="s">
        <v>140</v>
      </c>
      <c r="D33" s="305"/>
      <c r="E33" s="305"/>
      <c r="F33" s="155">
        <v>66889</v>
      </c>
      <c r="G33" s="84"/>
      <c r="H33" s="139">
        <v>59333</v>
      </c>
      <c r="I33" s="84"/>
      <c r="J33" s="139">
        <v>7556</v>
      </c>
      <c r="K33" s="84"/>
      <c r="L33" s="139"/>
      <c r="M33" s="113">
        <f>F33*100/(F32-F35)</f>
        <v>36.641468090933991</v>
      </c>
      <c r="N33" s="84"/>
      <c r="O33" s="113">
        <f>H33*100/(H32-H35)</f>
        <v>36.164104689576149</v>
      </c>
      <c r="P33" s="84"/>
      <c r="Q33" s="113">
        <f>J33*100/(J32-J35)</f>
        <v>40.878597706124218</v>
      </c>
      <c r="R33" s="84"/>
      <c r="S33" s="86"/>
      <c r="T33" s="86"/>
    </row>
    <row r="34" spans="2:20">
      <c r="C34" s="305" t="s">
        <v>141</v>
      </c>
      <c r="D34" s="305"/>
      <c r="E34" s="305"/>
      <c r="F34" s="155">
        <v>115660</v>
      </c>
      <c r="G34" s="84"/>
      <c r="H34" s="139">
        <v>104733</v>
      </c>
      <c r="I34" s="84"/>
      <c r="J34" s="139">
        <v>10927</v>
      </c>
      <c r="K34" s="84"/>
      <c r="L34" s="139"/>
      <c r="M34" s="113">
        <f>F34*100/(F32-F35)</f>
        <v>63.357984113941384</v>
      </c>
      <c r="N34" s="84"/>
      <c r="O34" s="113">
        <f>H34*100/(H32-H35)</f>
        <v>63.835895310423851</v>
      </c>
      <c r="P34" s="84"/>
      <c r="Q34" s="113">
        <f>J34*100/(J32-J35)</f>
        <v>59.11599220947847</v>
      </c>
      <c r="R34" s="84"/>
      <c r="S34" s="86"/>
      <c r="T34" s="86"/>
    </row>
    <row r="35" spans="2:20">
      <c r="C35" s="305" t="s">
        <v>29</v>
      </c>
      <c r="D35" s="305"/>
      <c r="E35" s="305"/>
      <c r="F35" s="155">
        <v>9674</v>
      </c>
      <c r="G35" s="84"/>
      <c r="H35" s="139">
        <v>9336</v>
      </c>
      <c r="I35" s="84"/>
      <c r="J35" s="139">
        <v>338</v>
      </c>
      <c r="K35" s="84" t="s">
        <v>59</v>
      </c>
      <c r="L35" s="139"/>
      <c r="M35" s="112" t="s">
        <v>122</v>
      </c>
      <c r="N35" s="84"/>
      <c r="O35" s="112" t="s">
        <v>122</v>
      </c>
      <c r="P35" s="84"/>
      <c r="Q35" s="112" t="s">
        <v>122</v>
      </c>
      <c r="R35" s="84"/>
      <c r="S35" s="86"/>
      <c r="T35" s="86"/>
    </row>
    <row r="36" spans="2:20">
      <c r="F36" s="155"/>
      <c r="G36" s="84"/>
      <c r="H36" s="139"/>
      <c r="I36" s="84"/>
      <c r="J36" s="139"/>
      <c r="K36" s="84"/>
      <c r="L36" s="139"/>
      <c r="M36" s="139"/>
      <c r="N36" s="84"/>
      <c r="O36" s="139"/>
      <c r="P36" s="84"/>
      <c r="Q36" s="86"/>
      <c r="R36" s="84"/>
      <c r="S36" s="86"/>
      <c r="T36" s="86"/>
    </row>
    <row r="37" spans="2:20" s="82" customFormat="1">
      <c r="B37" s="83" t="s">
        <v>142</v>
      </c>
      <c r="C37" s="83"/>
      <c r="D37" s="83"/>
      <c r="E37" s="83"/>
      <c r="F37" s="169">
        <v>192224</v>
      </c>
      <c r="G37" s="229"/>
      <c r="H37" s="169">
        <v>173402</v>
      </c>
      <c r="I37" s="229"/>
      <c r="J37" s="169">
        <v>18822</v>
      </c>
      <c r="K37" s="84"/>
      <c r="L37" s="84"/>
      <c r="M37" s="85">
        <f>SUM(M38:M39)</f>
        <v>100</v>
      </c>
      <c r="N37" s="84"/>
      <c r="O37" s="85">
        <f>SUM(O38:O39)</f>
        <v>100</v>
      </c>
      <c r="P37" s="84"/>
      <c r="Q37" s="85">
        <f>SUM(Q38:Q39)</f>
        <v>100</v>
      </c>
      <c r="R37" s="84"/>
      <c r="S37" s="84"/>
      <c r="T37" s="84"/>
    </row>
    <row r="38" spans="2:20">
      <c r="C38" s="305" t="s">
        <v>143</v>
      </c>
      <c r="D38" s="305"/>
      <c r="E38" s="305"/>
      <c r="F38" s="155">
        <v>9363</v>
      </c>
      <c r="G38" s="84"/>
      <c r="H38" s="139">
        <v>5281</v>
      </c>
      <c r="I38" s="84"/>
      <c r="J38" s="139">
        <v>4082</v>
      </c>
      <c r="K38" s="84"/>
      <c r="L38" s="139"/>
      <c r="M38" s="113">
        <f>F38*100/(F37-F40)</f>
        <v>5.2427053994882158</v>
      </c>
      <c r="N38" s="84"/>
      <c r="O38" s="113">
        <f>H38*100/(H37-H40)</f>
        <v>3.2852663796750194</v>
      </c>
      <c r="P38" s="84"/>
      <c r="Q38" s="87">
        <f>J38*100/(J37-J40)</f>
        <v>22.877318836518523</v>
      </c>
      <c r="R38" s="84"/>
      <c r="S38" s="86"/>
      <c r="T38" s="86"/>
    </row>
    <row r="39" spans="2:20">
      <c r="C39" s="305" t="s">
        <v>144</v>
      </c>
      <c r="D39" s="305"/>
      <c r="E39" s="305"/>
      <c r="F39" s="155">
        <v>169228</v>
      </c>
      <c r="G39" s="84"/>
      <c r="H39" s="139">
        <v>155467</v>
      </c>
      <c r="I39" s="84"/>
      <c r="J39" s="139">
        <v>13761</v>
      </c>
      <c r="K39" s="84"/>
      <c r="L39" s="139"/>
      <c r="M39" s="113">
        <f>F39*100/(F37-F40)</f>
        <v>94.757294600511784</v>
      </c>
      <c r="N39" s="84"/>
      <c r="O39" s="113">
        <f>H39*100/(H37-H40)</f>
        <v>96.714733620324978</v>
      </c>
      <c r="P39" s="84"/>
      <c r="Q39" s="87">
        <f>J39*100/(J37-J40)</f>
        <v>77.122681163481474</v>
      </c>
      <c r="R39" s="84"/>
      <c r="S39" s="86"/>
      <c r="T39" s="86"/>
    </row>
    <row r="40" spans="2:20">
      <c r="C40" s="305" t="s">
        <v>29</v>
      </c>
      <c r="D40" s="305"/>
      <c r="E40" s="305"/>
      <c r="F40" s="155">
        <v>13633</v>
      </c>
      <c r="G40" s="84"/>
      <c r="H40" s="139">
        <v>12654</v>
      </c>
      <c r="I40" s="84"/>
      <c r="J40" s="139">
        <v>979</v>
      </c>
      <c r="K40" s="84" t="s">
        <v>59</v>
      </c>
      <c r="L40" s="139"/>
      <c r="M40" s="112" t="s">
        <v>122</v>
      </c>
      <c r="N40" s="84"/>
      <c r="O40" s="112" t="s">
        <v>122</v>
      </c>
      <c r="P40" s="84"/>
      <c r="Q40" s="112" t="s">
        <v>122</v>
      </c>
      <c r="R40" s="84"/>
      <c r="S40" s="86"/>
      <c r="T40" s="86"/>
    </row>
    <row r="41" spans="2:20">
      <c r="F41" s="155"/>
      <c r="G41" s="84"/>
      <c r="H41" s="139"/>
      <c r="I41" s="84"/>
      <c r="J41" s="139"/>
      <c r="K41" s="84"/>
      <c r="L41" s="139"/>
      <c r="M41" s="139"/>
      <c r="N41" s="84"/>
      <c r="O41" s="139"/>
      <c r="P41" s="84"/>
      <c r="Q41" s="86"/>
      <c r="R41" s="84"/>
      <c r="S41" s="86"/>
      <c r="T41" s="86"/>
    </row>
    <row r="42" spans="2:20" s="82" customFormat="1">
      <c r="B42" s="83" t="s">
        <v>145</v>
      </c>
      <c r="C42" s="83"/>
      <c r="D42" s="83"/>
      <c r="E42" s="83"/>
      <c r="F42" s="169">
        <v>192224</v>
      </c>
      <c r="G42" s="229"/>
      <c r="H42" s="169">
        <v>173402</v>
      </c>
      <c r="I42" s="229"/>
      <c r="J42" s="169">
        <v>18822</v>
      </c>
      <c r="K42" s="84"/>
      <c r="L42" s="84"/>
      <c r="M42" s="85">
        <f>SUM(M43:M44)</f>
        <v>99.99943892408082</v>
      </c>
      <c r="N42" s="84"/>
      <c r="O42" s="85">
        <f>SUM(O43:O44)</f>
        <v>100</v>
      </c>
      <c r="P42" s="84"/>
      <c r="Q42" s="85">
        <f>SUM(Q43:Q44)</f>
        <v>99.994034480701544</v>
      </c>
      <c r="R42" s="84"/>
      <c r="S42" s="84"/>
      <c r="T42" s="84"/>
    </row>
    <row r="43" spans="2:20">
      <c r="C43" s="305" t="s">
        <v>146</v>
      </c>
      <c r="D43" s="305"/>
      <c r="E43" s="305"/>
      <c r="F43" s="155">
        <v>82408</v>
      </c>
      <c r="G43" s="84"/>
      <c r="H43" s="139">
        <v>74439</v>
      </c>
      <c r="I43" s="84"/>
      <c r="J43" s="139">
        <v>7969</v>
      </c>
      <c r="K43" s="84"/>
      <c r="L43" s="139"/>
      <c r="M43" s="113">
        <f>F43*100/(F42-F45)</f>
        <v>46.237144348001728</v>
      </c>
      <c r="N43" s="84"/>
      <c r="O43" s="113">
        <f>H43*100/(H42-H45)</f>
        <v>46.101965738917173</v>
      </c>
      <c r="P43" s="84"/>
      <c r="Q43" s="113">
        <f>J43*100/(J42-J45)</f>
        <v>47.539223289387344</v>
      </c>
      <c r="R43" s="84"/>
      <c r="S43" s="86"/>
      <c r="T43" s="86"/>
    </row>
    <row r="44" spans="2:20">
      <c r="C44" s="305" t="s">
        <v>147</v>
      </c>
      <c r="D44" s="305"/>
      <c r="E44" s="305"/>
      <c r="F44" s="155">
        <v>95820</v>
      </c>
      <c r="G44" s="84"/>
      <c r="H44" s="139">
        <v>87027</v>
      </c>
      <c r="I44" s="84"/>
      <c r="J44" s="139">
        <v>8793</v>
      </c>
      <c r="K44" s="84"/>
      <c r="L44" s="139"/>
      <c r="M44" s="113">
        <f>F44*100/(F42-F45)</f>
        <v>53.762294576079093</v>
      </c>
      <c r="N44" s="84"/>
      <c r="O44" s="113">
        <f>H44*100/(H42-H45)</f>
        <v>53.898034261082827</v>
      </c>
      <c r="P44" s="84"/>
      <c r="Q44" s="113">
        <f>J44*100/(J42-J45)</f>
        <v>52.454811191314207</v>
      </c>
      <c r="R44" s="84"/>
      <c r="S44" s="86"/>
      <c r="T44" s="86"/>
    </row>
    <row r="45" spans="2:20">
      <c r="C45" s="305" t="s">
        <v>29</v>
      </c>
      <c r="D45" s="305"/>
      <c r="E45" s="305"/>
      <c r="F45" s="155">
        <v>13995</v>
      </c>
      <c r="G45" s="84"/>
      <c r="H45" s="139">
        <v>11936</v>
      </c>
      <c r="I45" s="84"/>
      <c r="J45" s="139">
        <v>2059</v>
      </c>
      <c r="K45" s="84"/>
      <c r="L45" s="139"/>
      <c r="M45" s="112" t="s">
        <v>122</v>
      </c>
      <c r="N45" s="84"/>
      <c r="O45" s="112" t="s">
        <v>122</v>
      </c>
      <c r="P45" s="84"/>
      <c r="Q45" s="112" t="s">
        <v>122</v>
      </c>
      <c r="R45" s="84"/>
      <c r="S45" s="86"/>
      <c r="T45" s="86"/>
    </row>
    <row r="46" spans="2:20">
      <c r="F46" s="156"/>
      <c r="G46" s="84"/>
      <c r="H46" s="139"/>
      <c r="I46" s="84"/>
      <c r="J46" s="139"/>
      <c r="K46" s="84"/>
      <c r="L46" s="139"/>
      <c r="M46" s="139"/>
      <c r="N46" s="84"/>
      <c r="O46" s="139"/>
      <c r="P46" s="84"/>
      <c r="Q46" s="86"/>
      <c r="R46" s="84"/>
      <c r="S46" s="86"/>
      <c r="T46" s="86"/>
    </row>
    <row r="47" spans="2:20" s="82" customFormat="1" ht="12.75" customHeight="1">
      <c r="B47" s="306" t="s">
        <v>148</v>
      </c>
      <c r="C47" s="306"/>
      <c r="D47" s="306"/>
      <c r="E47" s="306"/>
      <c r="F47" s="169">
        <v>192224</v>
      </c>
      <c r="G47" s="229"/>
      <c r="H47" s="169">
        <v>173402</v>
      </c>
      <c r="I47" s="229"/>
      <c r="J47" s="169">
        <v>18822</v>
      </c>
      <c r="K47" s="84"/>
      <c r="M47" s="85">
        <f>SUM(M48:M53)</f>
        <v>99.999421326435552</v>
      </c>
      <c r="O47" s="85">
        <f>SUM(O48:O53)</f>
        <v>99.999352859712914</v>
      </c>
      <c r="Q47" s="85">
        <f>SUM(Q48:Q53)</f>
        <v>100</v>
      </c>
      <c r="R47" s="95"/>
      <c r="S47" s="84"/>
      <c r="T47" s="84"/>
    </row>
    <row r="48" spans="2:20">
      <c r="C48" s="305" t="s">
        <v>149</v>
      </c>
      <c r="D48" s="305"/>
      <c r="E48" s="305"/>
      <c r="F48" s="155">
        <v>45703</v>
      </c>
      <c r="G48" s="84"/>
      <c r="H48" s="155">
        <v>45703</v>
      </c>
      <c r="I48" s="84"/>
      <c r="J48" s="155">
        <v>0</v>
      </c>
      <c r="K48" s="84"/>
      <c r="M48" s="113">
        <f>F48*100/(F47-F54)</f>
        <v>26.44711791631223</v>
      </c>
      <c r="O48" s="113">
        <f>H48*100/(H47-H54)</f>
        <v>29.576252540025628</v>
      </c>
      <c r="P48" s="98"/>
      <c r="Q48" s="113">
        <f>J48*100/(J47-J54)</f>
        <v>0</v>
      </c>
      <c r="R48" s="95"/>
      <c r="S48" s="86"/>
      <c r="T48" s="86"/>
    </row>
    <row r="49" spans="1:20">
      <c r="C49" s="305" t="s">
        <v>150</v>
      </c>
      <c r="D49" s="305"/>
      <c r="E49" s="305"/>
      <c r="F49" s="155">
        <v>75877</v>
      </c>
      <c r="G49" s="84"/>
      <c r="H49" s="155">
        <v>64574</v>
      </c>
      <c r="I49" s="84"/>
      <c r="J49" s="155">
        <v>11303</v>
      </c>
      <c r="K49" s="84"/>
      <c r="M49" s="113">
        <f>F49*100/(F47-F54)</f>
        <v>43.908014050194147</v>
      </c>
      <c r="O49" s="113">
        <f>H49*100/(H47-H54)</f>
        <v>41.788436897350607</v>
      </c>
      <c r="P49" s="98"/>
      <c r="Q49" s="113">
        <f>J49*100/(J47-J54)</f>
        <v>61.82245802111251</v>
      </c>
      <c r="R49" s="95"/>
      <c r="S49" s="86"/>
      <c r="T49" s="86"/>
    </row>
    <row r="50" spans="1:20">
      <c r="C50" s="305" t="s">
        <v>151</v>
      </c>
      <c r="D50" s="305"/>
      <c r="E50" s="305"/>
      <c r="F50" s="155">
        <v>28034</v>
      </c>
      <c r="G50" s="84"/>
      <c r="H50" s="155">
        <v>28034</v>
      </c>
      <c r="I50" s="84"/>
      <c r="J50" s="155">
        <v>0</v>
      </c>
      <c r="K50" s="84"/>
      <c r="M50" s="113">
        <f>F50*100/(F47-F54)</f>
        <v>16.222534705947027</v>
      </c>
      <c r="O50" s="113">
        <f>H50*100/(H47-H54)</f>
        <v>18.141930807760506</v>
      </c>
      <c r="P50" s="98"/>
      <c r="Q50" s="113">
        <f>J50*100/(J47-J54)</f>
        <v>0</v>
      </c>
      <c r="R50" s="95"/>
      <c r="S50" s="86"/>
      <c r="T50" s="86"/>
    </row>
    <row r="51" spans="1:20">
      <c r="C51" s="305" t="s">
        <v>152</v>
      </c>
      <c r="D51" s="305"/>
      <c r="E51" s="305"/>
      <c r="F51" s="155">
        <v>4842</v>
      </c>
      <c r="G51" s="84"/>
      <c r="H51" s="155">
        <v>3083</v>
      </c>
      <c r="I51" s="84"/>
      <c r="J51" s="155">
        <v>1759</v>
      </c>
      <c r="K51" s="84"/>
      <c r="M51" s="113">
        <f>F51*100/(F47-F54)</f>
        <v>2.8019373990937972</v>
      </c>
      <c r="O51" s="113">
        <f>H51*100/(H47-H54)</f>
        <v>1.9951335050412229</v>
      </c>
      <c r="P51" s="98"/>
      <c r="Q51" s="113">
        <f>J51*100/(J47-J54)</f>
        <v>9.6209593611551707</v>
      </c>
      <c r="R51" s="95"/>
      <c r="S51" s="86"/>
      <c r="T51" s="86"/>
    </row>
    <row r="52" spans="1:20">
      <c r="C52" s="305" t="s">
        <v>153</v>
      </c>
      <c r="D52" s="305"/>
      <c r="E52" s="305"/>
      <c r="F52" s="155">
        <v>13067</v>
      </c>
      <c r="G52" s="84"/>
      <c r="H52" s="155">
        <v>9217</v>
      </c>
      <c r="I52" s="84"/>
      <c r="J52" s="155">
        <v>3850</v>
      </c>
      <c r="K52" s="84"/>
      <c r="M52" s="113">
        <f>F52*100/(F47-F54)</f>
        <v>7.5615274667407366</v>
      </c>
      <c r="O52" s="113">
        <f>H52*100/(H47-H54)</f>
        <v>5.9646920259373823</v>
      </c>
      <c r="P52" s="98"/>
      <c r="Q52" s="113">
        <f>J52*100/(J47-J54)</f>
        <v>21.05781326915714</v>
      </c>
      <c r="R52" s="95"/>
      <c r="S52" s="86"/>
      <c r="T52" s="86"/>
    </row>
    <row r="53" spans="1:20">
      <c r="C53" s="305" t="s">
        <v>154</v>
      </c>
      <c r="D53" s="305"/>
      <c r="E53" s="305"/>
      <c r="F53" s="155">
        <v>5285</v>
      </c>
      <c r="G53" s="84"/>
      <c r="H53" s="155">
        <v>3914</v>
      </c>
      <c r="I53" s="84"/>
      <c r="J53" s="155">
        <v>1371</v>
      </c>
      <c r="K53" s="84"/>
      <c r="M53" s="113">
        <f>F53*100/(F47-F54)</f>
        <v>3.0582897881476079</v>
      </c>
      <c r="O53" s="113">
        <f>H53*100/(H47-H54)</f>
        <v>2.5329070835975824</v>
      </c>
      <c r="P53" s="98"/>
      <c r="Q53" s="113">
        <f>J53*100/(J47-J54)</f>
        <v>7.4987693485751787</v>
      </c>
      <c r="R53" s="95"/>
      <c r="S53" s="86"/>
      <c r="T53" s="86"/>
    </row>
    <row r="54" spans="1:20">
      <c r="C54" s="305" t="s">
        <v>29</v>
      </c>
      <c r="D54" s="305"/>
      <c r="E54" s="305"/>
      <c r="F54" s="155">
        <v>19415</v>
      </c>
      <c r="G54" s="84"/>
      <c r="H54" s="155">
        <v>18876</v>
      </c>
      <c r="I54" s="84"/>
      <c r="J54" s="155">
        <v>539</v>
      </c>
      <c r="K54" s="84" t="s">
        <v>59</v>
      </c>
      <c r="M54" s="112" t="s">
        <v>122</v>
      </c>
      <c r="N54" s="117"/>
      <c r="O54" s="112" t="s">
        <v>122</v>
      </c>
      <c r="P54" s="117"/>
      <c r="Q54" s="112" t="s">
        <v>122</v>
      </c>
      <c r="R54" s="84"/>
      <c r="S54" s="86"/>
      <c r="T54" s="86"/>
    </row>
    <row r="55" spans="1:20">
      <c r="F55" s="155"/>
      <c r="G55" s="84"/>
      <c r="H55" s="139"/>
      <c r="I55" s="84"/>
      <c r="J55" s="139"/>
      <c r="K55" s="84"/>
      <c r="L55" s="139"/>
      <c r="M55" s="139"/>
      <c r="N55" s="84"/>
      <c r="O55" s="139"/>
      <c r="P55" s="84"/>
      <c r="Q55" s="86"/>
      <c r="R55" s="84"/>
      <c r="S55" s="86"/>
      <c r="T55" s="86"/>
    </row>
    <row r="56" spans="1:20" s="82" customFormat="1" ht="12.75" customHeight="1">
      <c r="B56" s="306" t="s">
        <v>155</v>
      </c>
      <c r="C56" s="306"/>
      <c r="D56" s="306"/>
      <c r="E56" s="306"/>
      <c r="F56" s="169">
        <v>192224</v>
      </c>
      <c r="G56" s="229"/>
      <c r="H56" s="169">
        <v>173402</v>
      </c>
      <c r="I56" s="229"/>
      <c r="J56" s="169">
        <v>18822</v>
      </c>
      <c r="K56" s="84"/>
      <c r="L56" s="84"/>
      <c r="M56" s="85">
        <f>SUM(M57:M58)</f>
        <v>100</v>
      </c>
      <c r="N56" s="84"/>
      <c r="O56" s="85">
        <f>SUM(O57:O58)</f>
        <v>100</v>
      </c>
      <c r="P56" s="84"/>
      <c r="Q56" s="85">
        <f>SUM(Q57:Q58)</f>
        <v>100</v>
      </c>
      <c r="R56" s="84"/>
      <c r="S56" s="84"/>
      <c r="T56" s="84"/>
    </row>
    <row r="57" spans="1:20">
      <c r="C57" s="308" t="s">
        <v>156</v>
      </c>
      <c r="D57" s="305"/>
      <c r="E57" s="305"/>
      <c r="F57" s="155">
        <v>18024</v>
      </c>
      <c r="G57" s="84"/>
      <c r="H57" s="139">
        <v>15803</v>
      </c>
      <c r="I57" s="84"/>
      <c r="J57" s="139">
        <v>2221</v>
      </c>
      <c r="K57" s="84" t="s">
        <v>59</v>
      </c>
      <c r="L57" s="139"/>
      <c r="M57" s="113">
        <f>F57*100/(F56-F59)</f>
        <v>11.005544293285787</v>
      </c>
      <c r="N57" s="84"/>
      <c r="O57" s="113">
        <f>H57*100/(H56-H59)</f>
        <v>10.784822220705658</v>
      </c>
      <c r="P57" s="84"/>
      <c r="Q57" s="87">
        <f>J57*100/(J56-J59)</f>
        <v>12.881336271894211</v>
      </c>
      <c r="R57" s="84"/>
      <c r="S57" s="86"/>
      <c r="T57" s="86"/>
    </row>
    <row r="58" spans="1:20">
      <c r="C58" s="308" t="s">
        <v>157</v>
      </c>
      <c r="D58" s="305"/>
      <c r="E58" s="305"/>
      <c r="F58" s="155">
        <v>145748</v>
      </c>
      <c r="G58" s="84"/>
      <c r="H58" s="139">
        <v>130727</v>
      </c>
      <c r="I58" s="84"/>
      <c r="J58" s="139">
        <v>15021</v>
      </c>
      <c r="K58" s="84"/>
      <c r="L58" s="139"/>
      <c r="M58" s="113">
        <f>F58*100/(F56-F59)</f>
        <v>88.994455706714206</v>
      </c>
      <c r="N58" s="84"/>
      <c r="O58" s="113">
        <f>H58*100/(H56-H59)</f>
        <v>89.215177779294336</v>
      </c>
      <c r="P58" s="84"/>
      <c r="Q58" s="87">
        <f>J58*100/(J56-J59)</f>
        <v>87.118663728105787</v>
      </c>
      <c r="R58" s="84"/>
      <c r="S58" s="86"/>
      <c r="T58" s="86"/>
    </row>
    <row r="59" spans="1:20">
      <c r="C59" s="305" t="s">
        <v>29</v>
      </c>
      <c r="D59" s="305"/>
      <c r="E59" s="305"/>
      <c r="F59" s="155">
        <v>28452</v>
      </c>
      <c r="G59" s="84"/>
      <c r="H59" s="139">
        <v>26872</v>
      </c>
      <c r="I59" s="84"/>
      <c r="J59" s="139">
        <v>1580</v>
      </c>
      <c r="K59" s="84" t="s">
        <v>59</v>
      </c>
      <c r="L59" s="139"/>
      <c r="M59" s="112" t="s">
        <v>122</v>
      </c>
      <c r="N59" s="84"/>
      <c r="O59" s="112" t="s">
        <v>122</v>
      </c>
      <c r="P59" s="84"/>
      <c r="Q59" s="112" t="s">
        <v>122</v>
      </c>
      <c r="R59" s="84"/>
      <c r="S59" s="86"/>
      <c r="T59" s="86"/>
    </row>
    <row r="60" spans="1:20" ht="6" customHeight="1" thickBot="1">
      <c r="A60" s="58"/>
      <c r="B60" s="58"/>
      <c r="C60" s="58"/>
      <c r="D60" s="58"/>
      <c r="E60" s="58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58"/>
      <c r="Q60" s="58"/>
      <c r="R60" s="58"/>
    </row>
    <row r="61" spans="1:20" ht="6" customHeight="1">
      <c r="S61" s="88"/>
    </row>
    <row r="62" spans="1:20" s="92" customFormat="1" ht="11.25">
      <c r="A62" s="89" t="s">
        <v>42</v>
      </c>
      <c r="B62" s="90">
        <v>1</v>
      </c>
      <c r="C62" s="91" t="s">
        <v>158</v>
      </c>
      <c r="D62" s="91"/>
      <c r="E62" s="91"/>
      <c r="F62" s="91"/>
      <c r="G62" s="91"/>
      <c r="H62" s="222"/>
      <c r="I62" s="222"/>
      <c r="J62" s="222"/>
      <c r="K62" s="222"/>
      <c r="L62" s="222"/>
      <c r="M62" s="159"/>
      <c r="N62" s="142"/>
      <c r="O62" s="142"/>
      <c r="P62" s="88"/>
      <c r="Q62" s="88"/>
      <c r="R62" s="88"/>
      <c r="S62" s="88"/>
      <c r="T62" s="88"/>
    </row>
    <row r="63" spans="1:20" s="92" customFormat="1" ht="11.25">
      <c r="A63" s="89"/>
      <c r="B63" s="94" t="s">
        <v>59</v>
      </c>
      <c r="C63" s="309" t="s">
        <v>111</v>
      </c>
      <c r="D63" s="309"/>
      <c r="E63" s="309"/>
      <c r="F63" s="309"/>
      <c r="G63" s="309"/>
      <c r="H63" s="222"/>
      <c r="I63" s="222"/>
      <c r="J63" s="222"/>
      <c r="K63" s="222"/>
      <c r="L63" s="222"/>
      <c r="M63" s="159"/>
      <c r="N63" s="142"/>
      <c r="O63" s="142"/>
      <c r="P63" s="88"/>
      <c r="Q63" s="88"/>
      <c r="R63" s="88"/>
      <c r="T63" s="88"/>
    </row>
    <row r="64" spans="1:20" s="92" customFormat="1">
      <c r="B64" s="93" t="s">
        <v>122</v>
      </c>
      <c r="C64" s="91" t="s">
        <v>124</v>
      </c>
      <c r="D64" s="91"/>
      <c r="E64" s="91"/>
      <c r="F64" s="91"/>
      <c r="G64" s="91"/>
      <c r="H64" s="222"/>
      <c r="S64" s="49"/>
    </row>
    <row r="65" spans="1:3">
      <c r="A65" s="92"/>
      <c r="B65" s="93"/>
      <c r="C65" s="91"/>
    </row>
  </sheetData>
  <mergeCells count="50">
    <mergeCell ref="C63:G63"/>
    <mergeCell ref="B56:E56"/>
    <mergeCell ref="C57:E57"/>
    <mergeCell ref="C58:E58"/>
    <mergeCell ref="C53:E53"/>
    <mergeCell ref="C59:E59"/>
    <mergeCell ref="C54:E54"/>
    <mergeCell ref="C50:E50"/>
    <mergeCell ref="C52:E52"/>
    <mergeCell ref="C51:E51"/>
    <mergeCell ref="B47:E47"/>
    <mergeCell ref="C49:E49"/>
    <mergeCell ref="C48:E48"/>
    <mergeCell ref="C43:E43"/>
    <mergeCell ref="C45:E45"/>
    <mergeCell ref="C44:E44"/>
    <mergeCell ref="C38:E38"/>
    <mergeCell ref="C40:E40"/>
    <mergeCell ref="C39:E39"/>
    <mergeCell ref="B32:E32"/>
    <mergeCell ref="C33:E33"/>
    <mergeCell ref="C35:E35"/>
    <mergeCell ref="C34:E34"/>
    <mergeCell ref="B23:E23"/>
    <mergeCell ref="C30:E30"/>
    <mergeCell ref="C24:E24"/>
    <mergeCell ref="C25:E25"/>
    <mergeCell ref="C26:E26"/>
    <mergeCell ref="C27:E27"/>
    <mergeCell ref="C28:E28"/>
    <mergeCell ref="C29:E29"/>
    <mergeCell ref="C19:E19"/>
    <mergeCell ref="C20:E20"/>
    <mergeCell ref="C21:E21"/>
    <mergeCell ref="C17:E17"/>
    <mergeCell ref="C18:E18"/>
    <mergeCell ref="A1:R1"/>
    <mergeCell ref="A2:R2"/>
    <mergeCell ref="A3:R3"/>
    <mergeCell ref="A6:E12"/>
    <mergeCell ref="F6:K6"/>
    <mergeCell ref="M6:R6"/>
    <mergeCell ref="F9:F12"/>
    <mergeCell ref="H9:K9"/>
    <mergeCell ref="M9:M12"/>
    <mergeCell ref="O9:R9"/>
    <mergeCell ref="H12:I12"/>
    <mergeCell ref="J12:K12"/>
    <mergeCell ref="O12:P12"/>
    <mergeCell ref="Q12:R12"/>
  </mergeCells>
  <hyperlinks>
    <hyperlink ref="U1" location="Índice!A1" display="Ir a Índice" xr:uid="{00000000-0004-0000-0500-000000000000}"/>
  </hyperlinks>
  <pageMargins left="0.7" right="0.7" top="0.75" bottom="0.75" header="0.3" footer="0.3"/>
  <pageSetup scale="55" orientation="portrait" r:id="rId1"/>
  <colBreaks count="1" manualBreakCount="1">
    <brk id="18" max="6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6"/>
  <sheetViews>
    <sheetView showGridLines="0" zoomScaleNormal="100" workbookViewId="0">
      <selection sqref="A1:Q1"/>
    </sheetView>
  </sheetViews>
  <sheetFormatPr defaultColWidth="11.42578125" defaultRowHeight="12.75"/>
  <cols>
    <col min="1" max="1" width="2.7109375" style="50" customWidth="1"/>
    <col min="2" max="2" width="3.140625" style="50" customWidth="1"/>
    <col min="3" max="3" width="6.7109375" style="50" customWidth="1"/>
    <col min="4" max="4" width="29.42578125" style="50" customWidth="1"/>
    <col min="5" max="5" width="10" style="96" bestFit="1" customWidth="1"/>
    <col min="6" max="6" width="3.7109375" style="96" customWidth="1"/>
    <col min="7" max="7" width="10" style="96" bestFit="1" customWidth="1"/>
    <col min="8" max="8" width="3.7109375" style="96" customWidth="1"/>
    <col min="9" max="9" width="8.85546875" style="96" bestFit="1" customWidth="1"/>
    <col min="10" max="11" width="3.7109375" style="96" customWidth="1"/>
    <col min="12" max="12" width="7.28515625" style="96" bestFit="1" customWidth="1"/>
    <col min="13" max="13" width="2.85546875" style="96" bestFit="1" customWidth="1"/>
    <col min="14" max="14" width="7.28515625" style="50" bestFit="1" customWidth="1"/>
    <col min="15" max="15" width="2.85546875" style="50" bestFit="1" customWidth="1"/>
    <col min="16" max="16" width="7.28515625" style="50" bestFit="1" customWidth="1"/>
    <col min="17" max="17" width="2.7109375" style="50" bestFit="1" customWidth="1"/>
    <col min="18" max="18" width="5.5703125" style="50" customWidth="1"/>
    <col min="19" max="19" width="11.42578125" style="50"/>
    <col min="20" max="16384" width="11.42578125" style="1"/>
  </cols>
  <sheetData>
    <row r="1" spans="1:23" s="31" customFormat="1" ht="15">
      <c r="A1" s="310" t="s">
        <v>96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225"/>
      <c r="S1" s="192" t="s">
        <v>181</v>
      </c>
    </row>
    <row r="2" spans="1:23" s="31" customFormat="1" ht="15">
      <c r="A2" s="310" t="s">
        <v>162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225"/>
      <c r="S2" s="69"/>
    </row>
    <row r="3" spans="1:23" s="31" customFormat="1" ht="15">
      <c r="A3" s="310" t="s">
        <v>195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225"/>
      <c r="S3" s="69"/>
    </row>
    <row r="4" spans="1:23" s="10" customFormat="1" ht="6.95" customHeight="1" thickBo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230"/>
      <c r="S4" s="71"/>
    </row>
    <row r="5" spans="1:23" ht="6" customHeight="1"/>
    <row r="6" spans="1:23">
      <c r="E6" s="279" t="s">
        <v>121</v>
      </c>
      <c r="F6" s="279"/>
      <c r="G6" s="279"/>
      <c r="H6" s="279"/>
      <c r="I6" s="279"/>
      <c r="J6" s="279"/>
      <c r="L6" s="279" t="s">
        <v>123</v>
      </c>
      <c r="M6" s="279"/>
      <c r="N6" s="279"/>
      <c r="O6" s="279"/>
      <c r="P6" s="279"/>
      <c r="Q6" s="279"/>
    </row>
    <row r="7" spans="1:23" ht="6" customHeight="1">
      <c r="E7" s="97"/>
      <c r="F7" s="97"/>
      <c r="G7" s="97"/>
      <c r="H7" s="97"/>
      <c r="I7" s="97"/>
      <c r="J7" s="97"/>
      <c r="L7" s="97"/>
      <c r="M7" s="97"/>
      <c r="N7" s="60"/>
      <c r="O7" s="60"/>
      <c r="P7" s="60"/>
      <c r="Q7" s="60"/>
    </row>
    <row r="8" spans="1:23" ht="6" customHeight="1"/>
    <row r="9" spans="1:23" ht="12.75" customHeight="1">
      <c r="A9" s="311" t="s">
        <v>117</v>
      </c>
      <c r="B9" s="311"/>
      <c r="C9" s="311"/>
      <c r="D9" s="311"/>
      <c r="E9" s="283" t="s">
        <v>0</v>
      </c>
      <c r="F9" s="283"/>
      <c r="G9" s="275" t="s">
        <v>33</v>
      </c>
      <c r="H9" s="275"/>
      <c r="I9" s="275"/>
      <c r="J9" s="275"/>
      <c r="K9" s="210"/>
      <c r="L9" s="283" t="s">
        <v>0</v>
      </c>
      <c r="M9" s="283"/>
      <c r="N9" s="288" t="s">
        <v>33</v>
      </c>
      <c r="O9" s="288"/>
      <c r="P9" s="288"/>
      <c r="Q9" s="288"/>
      <c r="R9" s="214"/>
    </row>
    <row r="10" spans="1:23" ht="6" customHeight="1">
      <c r="A10" s="311"/>
      <c r="B10" s="311"/>
      <c r="C10" s="311"/>
      <c r="D10" s="311"/>
      <c r="E10" s="283"/>
      <c r="F10" s="283"/>
      <c r="G10" s="99"/>
      <c r="H10" s="99"/>
      <c r="I10" s="99"/>
      <c r="J10" s="99"/>
      <c r="K10" s="101"/>
      <c r="L10" s="283"/>
      <c r="M10" s="283"/>
      <c r="N10" s="217"/>
      <c r="O10" s="217"/>
      <c r="P10" s="217"/>
      <c r="Q10" s="217"/>
      <c r="R10" s="51"/>
    </row>
    <row r="11" spans="1:23" ht="6" customHeight="1">
      <c r="A11" s="311"/>
      <c r="B11" s="311"/>
      <c r="C11" s="311"/>
      <c r="D11" s="311"/>
      <c r="E11" s="283"/>
      <c r="F11" s="283"/>
      <c r="G11" s="101"/>
      <c r="H11" s="101"/>
      <c r="I11" s="101"/>
      <c r="L11" s="283"/>
      <c r="M11" s="283"/>
      <c r="N11" s="51"/>
      <c r="O11" s="51"/>
      <c r="P11" s="51"/>
    </row>
    <row r="12" spans="1:23">
      <c r="A12" s="311"/>
      <c r="B12" s="311"/>
      <c r="C12" s="311"/>
      <c r="D12" s="311"/>
      <c r="E12" s="283"/>
      <c r="F12" s="283"/>
      <c r="G12" s="275" t="s">
        <v>34</v>
      </c>
      <c r="H12" s="275"/>
      <c r="I12" s="275" t="s">
        <v>35</v>
      </c>
      <c r="J12" s="275"/>
      <c r="K12" s="210"/>
      <c r="L12" s="283"/>
      <c r="M12" s="283"/>
      <c r="N12" s="288" t="s">
        <v>34</v>
      </c>
      <c r="O12" s="288"/>
      <c r="P12" s="288" t="s">
        <v>35</v>
      </c>
      <c r="Q12" s="288"/>
      <c r="R12" s="214"/>
    </row>
    <row r="13" spans="1:23" s="5" customFormat="1" ht="6" customHeight="1">
      <c r="A13" s="60"/>
      <c r="B13" s="60"/>
      <c r="C13" s="60"/>
      <c r="D13" s="60"/>
      <c r="E13" s="97"/>
      <c r="F13" s="97"/>
      <c r="G13" s="97"/>
      <c r="H13" s="97"/>
      <c r="I13" s="97"/>
      <c r="J13" s="97"/>
      <c r="K13" s="97"/>
      <c r="L13" s="97"/>
      <c r="M13" s="97"/>
      <c r="N13" s="60"/>
      <c r="O13" s="60"/>
      <c r="P13" s="60"/>
      <c r="Q13" s="60"/>
      <c r="R13" s="49"/>
      <c r="S13" s="49"/>
    </row>
    <row r="14" spans="1:23" ht="6" customHeight="1"/>
    <row r="15" spans="1:23" ht="6" customHeight="1"/>
    <row r="16" spans="1:23">
      <c r="A16" s="270" t="s">
        <v>0</v>
      </c>
      <c r="B16" s="270"/>
      <c r="C16" s="270"/>
      <c r="D16" s="270"/>
      <c r="E16" s="169">
        <v>192224</v>
      </c>
      <c r="F16" s="59"/>
      <c r="G16" s="169">
        <v>174943</v>
      </c>
      <c r="H16" s="59"/>
      <c r="I16" s="169">
        <v>17281</v>
      </c>
      <c r="J16" s="59" t="s">
        <v>182</v>
      </c>
      <c r="K16" s="59"/>
      <c r="L16" s="47">
        <f>N16+P16</f>
        <v>100</v>
      </c>
      <c r="M16" s="59"/>
      <c r="N16" s="47">
        <f>G16*100/E16</f>
        <v>91.009967537872484</v>
      </c>
      <c r="O16" s="59"/>
      <c r="P16" s="47">
        <f>I16*100/E16</f>
        <v>8.9900324621275178</v>
      </c>
      <c r="Q16" s="59" t="s">
        <v>113</v>
      </c>
      <c r="R16" s="52"/>
      <c r="S16" s="53"/>
      <c r="T16" s="14"/>
      <c r="U16" s="14"/>
      <c r="V16" s="14"/>
      <c r="W16" s="14"/>
    </row>
    <row r="17" spans="1:19">
      <c r="C17" s="215"/>
      <c r="D17" s="215"/>
      <c r="E17" s="132"/>
      <c r="F17" s="59"/>
      <c r="G17" s="132"/>
      <c r="H17" s="59"/>
      <c r="I17" s="132"/>
      <c r="J17" s="59"/>
      <c r="K17" s="59"/>
      <c r="L17" s="132"/>
      <c r="M17" s="59"/>
      <c r="N17" s="53"/>
      <c r="O17" s="59"/>
      <c r="P17" s="53"/>
      <c r="Q17" s="59" t="s">
        <v>113</v>
      </c>
      <c r="R17" s="52"/>
    </row>
    <row r="18" spans="1:19" ht="14.25">
      <c r="B18" s="274" t="s">
        <v>171</v>
      </c>
      <c r="C18" s="274"/>
      <c r="D18" s="274"/>
      <c r="E18" s="169">
        <v>134274</v>
      </c>
      <c r="F18" s="59" t="s">
        <v>182</v>
      </c>
      <c r="G18" s="169">
        <v>120053</v>
      </c>
      <c r="H18" s="59" t="s">
        <v>182</v>
      </c>
      <c r="I18" s="169">
        <v>14221</v>
      </c>
      <c r="J18" s="59" t="s">
        <v>182</v>
      </c>
      <c r="K18" s="59"/>
      <c r="L18" s="47">
        <f>L19+L22</f>
        <v>100</v>
      </c>
      <c r="M18" s="59"/>
      <c r="N18" s="47">
        <f>N19+N22</f>
        <v>100</v>
      </c>
      <c r="O18" s="59"/>
      <c r="P18" s="47">
        <f>P19+P22</f>
        <v>100</v>
      </c>
      <c r="Q18" s="59" t="s">
        <v>113</v>
      </c>
      <c r="R18" s="52"/>
    </row>
    <row r="19" spans="1:19">
      <c r="C19" s="291" t="s">
        <v>105</v>
      </c>
      <c r="D19" s="291"/>
      <c r="E19" s="132">
        <f>G19+I19</f>
        <v>108646</v>
      </c>
      <c r="F19" s="59"/>
      <c r="G19" s="132">
        <f>SUM(G20:G21)</f>
        <v>101518</v>
      </c>
      <c r="H19" s="59"/>
      <c r="I19" s="132">
        <f>SUM(I20:I21)</f>
        <v>7128</v>
      </c>
      <c r="J19" s="59"/>
      <c r="K19" s="59"/>
      <c r="L19" s="105">
        <f>E19*100/(E19+E22)</f>
        <v>81.045234827236385</v>
      </c>
      <c r="M19" s="59"/>
      <c r="N19" s="55">
        <f>G19*100/(G19+G22)</f>
        <v>84.71481620561606</v>
      </c>
      <c r="O19" s="59"/>
      <c r="P19" s="55">
        <f>I19*100/(I19+I22)</f>
        <v>50.123057450249632</v>
      </c>
      <c r="Q19" s="59" t="s">
        <v>113</v>
      </c>
      <c r="R19" s="52"/>
    </row>
    <row r="20" spans="1:19">
      <c r="D20" s="50" t="s">
        <v>43</v>
      </c>
      <c r="E20" s="132">
        <v>76632</v>
      </c>
      <c r="F20" s="59" t="s">
        <v>182</v>
      </c>
      <c r="G20" s="132">
        <v>72027</v>
      </c>
      <c r="H20" s="59" t="s">
        <v>182</v>
      </c>
      <c r="I20" s="132">
        <v>4605</v>
      </c>
      <c r="J20" s="59" t="s">
        <v>182</v>
      </c>
      <c r="K20" s="59"/>
      <c r="L20" s="105">
        <f>E20*100/(E19+E22)</f>
        <v>57.164170197529394</v>
      </c>
      <c r="M20" s="59"/>
      <c r="N20" s="55">
        <f>G20*100/(G19+G22)</f>
        <v>60.105144573788962</v>
      </c>
      <c r="O20" s="59"/>
      <c r="P20" s="55">
        <f>I20*100/(I19+I22)</f>
        <v>32.381689051402851</v>
      </c>
      <c r="Q20" s="59" t="s">
        <v>113</v>
      </c>
      <c r="R20" s="52"/>
    </row>
    <row r="21" spans="1:19">
      <c r="D21" s="50" t="s">
        <v>44</v>
      </c>
      <c r="E21" s="132">
        <v>32014</v>
      </c>
      <c r="F21" s="59" t="s">
        <v>182</v>
      </c>
      <c r="G21" s="132">
        <v>29491</v>
      </c>
      <c r="H21" s="59" t="s">
        <v>182</v>
      </c>
      <c r="I21" s="132">
        <v>2523</v>
      </c>
      <c r="J21" s="59" t="s">
        <v>182</v>
      </c>
      <c r="K21" s="59"/>
      <c r="L21" s="105">
        <f>E21*100/(E19+E22)</f>
        <v>23.881064629706987</v>
      </c>
      <c r="M21" s="59"/>
      <c r="N21" s="55">
        <f>G21*100/(G19+G22)</f>
        <v>24.609671631827094</v>
      </c>
      <c r="O21" s="59"/>
      <c r="P21" s="55">
        <f>I21*100/(I19+I22)</f>
        <v>17.741368398846777</v>
      </c>
      <c r="Q21" s="59" t="s">
        <v>113</v>
      </c>
      <c r="R21" s="52"/>
    </row>
    <row r="22" spans="1:19">
      <c r="C22" s="291" t="s">
        <v>63</v>
      </c>
      <c r="D22" s="291"/>
      <c r="E22" s="132">
        <f>SUM(E23:E25)</f>
        <v>25410</v>
      </c>
      <c r="F22" s="59"/>
      <c r="G22" s="132">
        <f>SUM(G23:G25)</f>
        <v>18317</v>
      </c>
      <c r="H22" s="59"/>
      <c r="I22" s="132">
        <f>SUM(I23:I25)</f>
        <v>7093</v>
      </c>
      <c r="J22" s="59"/>
      <c r="K22" s="59"/>
      <c r="L22" s="105">
        <f>E22*100/(E19+E22)</f>
        <v>18.954765172763622</v>
      </c>
      <c r="M22" s="59"/>
      <c r="N22" s="55">
        <f>G22*100/(G19+G22)</f>
        <v>15.285183794383945</v>
      </c>
      <c r="O22" s="59"/>
      <c r="P22" s="55">
        <f>I22*100/(I19+I22)</f>
        <v>49.876942549750368</v>
      </c>
      <c r="Q22" s="59" t="s">
        <v>113</v>
      </c>
      <c r="R22" s="52"/>
    </row>
    <row r="23" spans="1:19">
      <c r="D23" s="50" t="s">
        <v>45</v>
      </c>
      <c r="E23" s="132">
        <v>820</v>
      </c>
      <c r="F23" s="59" t="s">
        <v>59</v>
      </c>
      <c r="G23" s="132">
        <v>796</v>
      </c>
      <c r="H23" s="59" t="s">
        <v>59</v>
      </c>
      <c r="I23" s="140">
        <v>24</v>
      </c>
      <c r="J23" s="59" t="s">
        <v>59</v>
      </c>
      <c r="K23" s="59"/>
      <c r="L23" s="105">
        <f>E23*100/(E19+E22)</f>
        <v>0.61168466909351316</v>
      </c>
      <c r="M23" s="59"/>
      <c r="N23" s="55">
        <f>G23*100/(G19+G22)</f>
        <v>0.66424667250803193</v>
      </c>
      <c r="O23" s="59"/>
      <c r="P23" s="55">
        <f>I23*100/(I19+I22)</f>
        <v>0.16876450319949371</v>
      </c>
      <c r="Q23" s="59" t="s">
        <v>113</v>
      </c>
      <c r="R23" s="52"/>
    </row>
    <row r="24" spans="1:19">
      <c r="D24" s="50" t="s">
        <v>46</v>
      </c>
      <c r="E24" s="132">
        <v>1836</v>
      </c>
      <c r="F24" s="59" t="s">
        <v>182</v>
      </c>
      <c r="G24" s="132">
        <v>854</v>
      </c>
      <c r="H24" s="59" t="s">
        <v>59</v>
      </c>
      <c r="I24" s="140">
        <v>982</v>
      </c>
      <c r="J24" s="59" t="s">
        <v>182</v>
      </c>
      <c r="K24" s="59"/>
      <c r="L24" s="105">
        <f>E24*100/(E19+E22)</f>
        <v>1.3695768932386465</v>
      </c>
      <c r="M24" s="59"/>
      <c r="N24" s="55">
        <f>G24*100/(G19+G22)</f>
        <v>0.71264655568072766</v>
      </c>
      <c r="O24" s="59"/>
      <c r="P24" s="55">
        <f>I24*100/(I19+I22)</f>
        <v>6.9052809225792844</v>
      </c>
      <c r="Q24" s="59" t="s">
        <v>113</v>
      </c>
      <c r="R24" s="52"/>
    </row>
    <row r="25" spans="1:19" ht="14.25">
      <c r="D25" s="96" t="s">
        <v>176</v>
      </c>
      <c r="E25" s="132">
        <v>22754</v>
      </c>
      <c r="F25" s="59" t="s">
        <v>182</v>
      </c>
      <c r="G25" s="132">
        <v>16667</v>
      </c>
      <c r="H25" s="59" t="s">
        <v>182</v>
      </c>
      <c r="I25" s="140">
        <v>6087</v>
      </c>
      <c r="J25" s="59" t="s">
        <v>182</v>
      </c>
      <c r="K25" s="59"/>
      <c r="L25" s="105">
        <f>E25*100/(E19+E22)</f>
        <v>16.973503610431461</v>
      </c>
      <c r="M25" s="59"/>
      <c r="N25" s="55">
        <f>G25*100/(G19+G22)</f>
        <v>13.908290566195186</v>
      </c>
      <c r="O25" s="59"/>
      <c r="P25" s="55">
        <f>I25*100/(I19+I22)</f>
        <v>42.80289712397159</v>
      </c>
      <c r="Q25" s="59" t="s">
        <v>113</v>
      </c>
      <c r="R25" s="52"/>
    </row>
    <row r="26" spans="1:19">
      <c r="D26" s="96" t="s">
        <v>29</v>
      </c>
      <c r="E26" s="132">
        <v>218</v>
      </c>
      <c r="F26" s="59" t="s">
        <v>59</v>
      </c>
      <c r="G26" s="132">
        <v>218</v>
      </c>
      <c r="H26" s="59" t="s">
        <v>59</v>
      </c>
      <c r="I26" s="140">
        <v>0</v>
      </c>
      <c r="J26" s="59"/>
      <c r="K26" s="59"/>
      <c r="L26" s="105"/>
      <c r="M26" s="59"/>
      <c r="N26" s="55"/>
      <c r="O26" s="59"/>
      <c r="P26" s="55"/>
      <c r="Q26" s="59"/>
      <c r="R26" s="52"/>
    </row>
    <row r="27" spans="1:19">
      <c r="C27" s="215"/>
      <c r="D27" s="215"/>
      <c r="E27" s="132"/>
      <c r="F27" s="59"/>
      <c r="G27" s="132"/>
      <c r="H27" s="59"/>
      <c r="I27" s="132"/>
      <c r="J27" s="59"/>
      <c r="K27" s="59"/>
      <c r="L27" s="132"/>
      <c r="M27" s="59"/>
      <c r="N27" s="53"/>
      <c r="O27" s="59"/>
      <c r="P27" s="53"/>
      <c r="Q27" s="59" t="s">
        <v>113</v>
      </c>
      <c r="R27" s="52"/>
    </row>
    <row r="28" spans="1:19" ht="14.25">
      <c r="B28" s="274" t="s">
        <v>173</v>
      </c>
      <c r="C28" s="274"/>
      <c r="D28" s="274"/>
      <c r="E28" s="169">
        <v>57949</v>
      </c>
      <c r="F28" s="59" t="s">
        <v>182</v>
      </c>
      <c r="G28" s="169">
        <v>54889</v>
      </c>
      <c r="H28" s="59" t="s">
        <v>182</v>
      </c>
      <c r="I28" s="169">
        <v>3060</v>
      </c>
      <c r="J28" s="59" t="s">
        <v>182</v>
      </c>
      <c r="K28" s="59"/>
      <c r="L28" s="47">
        <f>N28+P28</f>
        <v>100</v>
      </c>
      <c r="M28" s="59"/>
      <c r="N28" s="47">
        <f>G28*100/E28</f>
        <v>94.71949472812301</v>
      </c>
      <c r="O28" s="59"/>
      <c r="P28" s="47">
        <f>I28*100/E28</f>
        <v>5.2805052718769954</v>
      </c>
      <c r="Q28" s="59" t="s">
        <v>113</v>
      </c>
      <c r="R28" s="52"/>
    </row>
    <row r="29" spans="1:19" ht="6" customHeight="1" thickBot="1">
      <c r="A29" s="58"/>
      <c r="B29" s="58"/>
      <c r="C29" s="58"/>
      <c r="D29" s="58"/>
      <c r="E29" s="106"/>
      <c r="F29" s="106"/>
      <c r="G29" s="106"/>
      <c r="H29" s="106"/>
      <c r="I29" s="106"/>
      <c r="J29" s="106"/>
      <c r="K29" s="106"/>
      <c r="L29" s="106"/>
      <c r="M29" s="106"/>
      <c r="N29" s="58"/>
      <c r="O29" s="58"/>
      <c r="P29" s="58"/>
      <c r="Q29" s="58"/>
      <c r="R29" s="49"/>
    </row>
    <row r="30" spans="1:19" s="7" customFormat="1" ht="6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</row>
    <row r="31" spans="1:19" s="7" customFormat="1" ht="11.25">
      <c r="A31" s="74" t="s">
        <v>42</v>
      </c>
      <c r="B31" s="54"/>
      <c r="C31" s="231">
        <v>1</v>
      </c>
      <c r="D31" s="312" t="s">
        <v>174</v>
      </c>
      <c r="E31" s="312"/>
      <c r="F31" s="312"/>
      <c r="G31" s="312"/>
      <c r="H31" s="312"/>
      <c r="I31" s="312"/>
      <c r="J31" s="312"/>
      <c r="K31" s="312"/>
      <c r="L31" s="312"/>
      <c r="M31" s="312"/>
      <c r="N31" s="312"/>
      <c r="O31" s="312"/>
      <c r="P31" s="312"/>
      <c r="Q31" s="223"/>
      <c r="R31" s="223"/>
      <c r="S31" s="54"/>
    </row>
    <row r="32" spans="1:19" s="7" customFormat="1" ht="11.25">
      <c r="A32" s="74"/>
      <c r="B32" s="54"/>
      <c r="C32" s="231">
        <v>2</v>
      </c>
      <c r="D32" s="312" t="s">
        <v>104</v>
      </c>
      <c r="E32" s="312"/>
      <c r="F32" s="312"/>
      <c r="G32" s="312"/>
      <c r="H32" s="312"/>
      <c r="I32" s="312"/>
      <c r="J32" s="312"/>
      <c r="K32" s="312"/>
      <c r="L32" s="312"/>
      <c r="M32" s="312"/>
      <c r="N32" s="312"/>
      <c r="O32" s="312"/>
      <c r="P32" s="312"/>
      <c r="Q32" s="223"/>
      <c r="R32" s="223"/>
      <c r="S32" s="54"/>
    </row>
    <row r="33" spans="1:16">
      <c r="A33" s="74"/>
      <c r="B33" s="54"/>
      <c r="C33" s="231">
        <v>3</v>
      </c>
      <c r="D33" s="312" t="s">
        <v>175</v>
      </c>
      <c r="E33" s="312"/>
      <c r="F33" s="312"/>
      <c r="G33" s="312"/>
      <c r="H33" s="312"/>
      <c r="I33" s="312"/>
      <c r="J33" s="312"/>
      <c r="K33" s="312"/>
      <c r="L33" s="312"/>
      <c r="M33" s="312"/>
      <c r="N33" s="312"/>
      <c r="O33" s="312"/>
      <c r="P33" s="312"/>
    </row>
    <row r="34" spans="1:16">
      <c r="A34" s="54"/>
      <c r="B34" s="54"/>
      <c r="C34" s="232">
        <v>0</v>
      </c>
      <c r="D34" s="223" t="s">
        <v>36</v>
      </c>
      <c r="E34" s="223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3"/>
    </row>
    <row r="35" spans="1:16">
      <c r="C35" s="233" t="s">
        <v>59</v>
      </c>
      <c r="D35" s="223" t="s">
        <v>111</v>
      </c>
      <c r="E35" s="223"/>
      <c r="F35" s="223"/>
      <c r="G35" s="223"/>
      <c r="H35" s="223"/>
      <c r="I35" s="223"/>
      <c r="J35" s="223"/>
      <c r="K35" s="223"/>
      <c r="L35" s="223"/>
      <c r="M35" s="223"/>
      <c r="N35" s="223"/>
      <c r="O35" s="223"/>
      <c r="P35" s="223"/>
    </row>
    <row r="36" spans="1:16">
      <c r="D36" s="54"/>
    </row>
  </sheetData>
  <mergeCells count="22">
    <mergeCell ref="D32:P32"/>
    <mergeCell ref="D33:P33"/>
    <mergeCell ref="C19:D19"/>
    <mergeCell ref="C22:D22"/>
    <mergeCell ref="A16:D16"/>
    <mergeCell ref="B18:D18"/>
    <mergeCell ref="B28:D28"/>
    <mergeCell ref="D31:P31"/>
    <mergeCell ref="A2:Q2"/>
    <mergeCell ref="A1:Q1"/>
    <mergeCell ref="L6:Q6"/>
    <mergeCell ref="L9:M12"/>
    <mergeCell ref="N9:Q9"/>
    <mergeCell ref="N12:O12"/>
    <mergeCell ref="P12:Q12"/>
    <mergeCell ref="A3:Q3"/>
    <mergeCell ref="E6:J6"/>
    <mergeCell ref="A9:D12"/>
    <mergeCell ref="E9:F12"/>
    <mergeCell ref="G9:J9"/>
    <mergeCell ref="G12:H12"/>
    <mergeCell ref="I12:J12"/>
  </mergeCells>
  <phoneticPr fontId="0" type="noConversion"/>
  <hyperlinks>
    <hyperlink ref="S1" location="Índice!A1" display="Ir a Índice" xr:uid="{00000000-0004-0000-0600-000000000000}"/>
  </hyperlinks>
  <printOptions horizontalCentered="1"/>
  <pageMargins left="0.78740157480314965" right="0.78740157480314965" top="1.3385826771653544" bottom="0.78740157480314965" header="0.39370078740157483" footer="0.39370078740157483"/>
  <pageSetup paperSize="9" scale="80" orientation="landscape" r:id="rId1"/>
  <headerFooter alignWithMargins="0"/>
  <ignoredErrors>
    <ignoredError sqref="H22:I22 E22:G22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57"/>
  <sheetViews>
    <sheetView showGridLines="0" zoomScaleNormal="100" workbookViewId="0">
      <selection sqref="A1:R1"/>
    </sheetView>
  </sheetViews>
  <sheetFormatPr defaultColWidth="11.42578125" defaultRowHeight="12.75"/>
  <cols>
    <col min="1" max="1" width="4.42578125" style="1" customWidth="1"/>
    <col min="2" max="2" width="2.85546875" style="1" customWidth="1"/>
    <col min="3" max="3" width="6" style="1" customWidth="1"/>
    <col min="4" max="4" width="27.42578125" style="50" customWidth="1"/>
    <col min="5" max="5" width="11.7109375" style="50" customWidth="1"/>
    <col min="6" max="6" width="3.7109375" style="50" customWidth="1"/>
    <col min="7" max="7" width="12.7109375" style="50" customWidth="1"/>
    <col min="8" max="8" width="3.7109375" style="50" customWidth="1"/>
    <col min="9" max="9" width="12.7109375" style="50" customWidth="1"/>
    <col min="10" max="10" width="3.7109375" style="50" customWidth="1"/>
    <col min="11" max="11" width="12.7109375" style="50" customWidth="1"/>
    <col min="12" max="12" width="3.7109375" style="50" customWidth="1"/>
    <col min="13" max="13" width="12.7109375" style="50" customWidth="1"/>
    <col min="14" max="14" width="3.7109375" style="50" customWidth="1"/>
    <col min="15" max="15" width="12.7109375" style="50" customWidth="1"/>
    <col min="16" max="16" width="3.7109375" style="50" customWidth="1"/>
    <col min="17" max="17" width="6.5703125" style="50" bestFit="1" customWidth="1"/>
    <col min="18" max="32" width="11.42578125" style="50"/>
    <col min="33" max="16384" width="11.42578125" style="1"/>
  </cols>
  <sheetData>
    <row r="1" spans="1:32" s="29" customFormat="1" ht="15">
      <c r="A1" s="277" t="s">
        <v>97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163"/>
      <c r="T1" s="147" t="s">
        <v>181</v>
      </c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</row>
    <row r="2" spans="1:32" s="29" customFormat="1" ht="15">
      <c r="A2" s="277" t="s">
        <v>162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163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</row>
    <row r="3" spans="1:32" s="29" customFormat="1" ht="15">
      <c r="A3" s="277" t="s">
        <v>196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163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</row>
    <row r="4" spans="1:32" ht="6.95" customHeight="1" thickBot="1">
      <c r="A4" s="2"/>
      <c r="B4" s="2"/>
      <c r="C4" s="2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</row>
    <row r="5" spans="1:32" ht="6" customHeight="1"/>
    <row r="6" spans="1:32">
      <c r="E6" s="279" t="s">
        <v>121</v>
      </c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</row>
    <row r="7" spans="1:32" ht="6" customHeight="1">
      <c r="E7" s="60"/>
      <c r="F7" s="60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</row>
    <row r="8" spans="1:32" ht="6" customHeight="1"/>
    <row r="9" spans="1:32" ht="12.75" customHeight="1">
      <c r="A9" s="290" t="s">
        <v>117</v>
      </c>
      <c r="B9" s="290"/>
      <c r="C9" s="290"/>
      <c r="D9" s="290"/>
      <c r="E9" s="289" t="s">
        <v>0</v>
      </c>
      <c r="F9" s="289"/>
      <c r="G9" s="292" t="s">
        <v>65</v>
      </c>
      <c r="H9" s="292"/>
      <c r="I9" s="292"/>
      <c r="J9" s="292"/>
      <c r="K9" s="292"/>
      <c r="L9" s="292"/>
      <c r="M9" s="292"/>
      <c r="N9" s="292"/>
      <c r="O9" s="292"/>
      <c r="P9" s="292"/>
      <c r="Q9" s="216"/>
    </row>
    <row r="10" spans="1:32" ht="6" customHeight="1">
      <c r="A10" s="290"/>
      <c r="B10" s="290"/>
      <c r="C10" s="290"/>
      <c r="D10" s="290"/>
      <c r="E10" s="289"/>
      <c r="F10" s="289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4"/>
      <c r="R10" s="294"/>
    </row>
    <row r="11" spans="1:32" ht="6" customHeight="1">
      <c r="A11" s="290"/>
      <c r="B11" s="290"/>
      <c r="C11" s="290"/>
      <c r="D11" s="290"/>
      <c r="E11" s="289"/>
      <c r="F11" s="289"/>
      <c r="G11" s="51"/>
      <c r="H11" s="51"/>
      <c r="I11" s="51"/>
      <c r="J11" s="51"/>
      <c r="K11" s="51"/>
      <c r="L11" s="51"/>
      <c r="M11" s="51"/>
      <c r="N11" s="51"/>
      <c r="O11" s="51"/>
    </row>
    <row r="12" spans="1:32">
      <c r="A12" s="290"/>
      <c r="B12" s="290"/>
      <c r="C12" s="290"/>
      <c r="D12" s="290"/>
      <c r="E12" s="289"/>
      <c r="F12" s="289"/>
      <c r="G12" s="313" t="s">
        <v>58</v>
      </c>
      <c r="H12" s="313"/>
      <c r="I12" s="313" t="s">
        <v>53</v>
      </c>
      <c r="J12" s="313"/>
      <c r="K12" s="313" t="s">
        <v>54</v>
      </c>
      <c r="L12" s="313"/>
      <c r="M12" s="313" t="s">
        <v>55</v>
      </c>
      <c r="N12" s="313"/>
      <c r="O12" s="313" t="s">
        <v>73</v>
      </c>
      <c r="P12" s="313"/>
      <c r="Q12" s="272" t="s">
        <v>186</v>
      </c>
      <c r="R12" s="313"/>
    </row>
    <row r="13" spans="1:32" s="5" customFormat="1" ht="6" customHeight="1">
      <c r="A13" s="4"/>
      <c r="B13" s="4"/>
      <c r="C13" s="4"/>
      <c r="D13" s="60"/>
      <c r="E13" s="314"/>
      <c r="F13" s="314"/>
      <c r="G13" s="314"/>
      <c r="H13" s="314"/>
      <c r="I13" s="314"/>
      <c r="J13" s="314"/>
      <c r="K13" s="314"/>
      <c r="L13" s="314"/>
      <c r="M13" s="314"/>
      <c r="N13" s="314"/>
      <c r="O13" s="314"/>
      <c r="P13" s="314"/>
      <c r="Q13" s="314"/>
      <c r="R13" s="314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</row>
    <row r="14" spans="1:32" ht="6" customHeight="1"/>
    <row r="15" spans="1:32" s="50" customFormat="1">
      <c r="A15" s="270" t="s">
        <v>0</v>
      </c>
      <c r="B15" s="270"/>
      <c r="C15" s="270"/>
      <c r="D15" s="270"/>
      <c r="E15" s="169">
        <v>192224</v>
      </c>
      <c r="F15" s="52" t="s">
        <v>182</v>
      </c>
      <c r="G15" s="59">
        <v>12612</v>
      </c>
      <c r="H15" s="52" t="s">
        <v>182</v>
      </c>
      <c r="I15" s="59">
        <v>94106</v>
      </c>
      <c r="J15" s="52" t="s">
        <v>182</v>
      </c>
      <c r="K15" s="59">
        <v>54718</v>
      </c>
      <c r="L15" s="52" t="s">
        <v>182</v>
      </c>
      <c r="M15" s="59">
        <v>22890</v>
      </c>
      <c r="N15" s="52" t="s">
        <v>182</v>
      </c>
      <c r="O15" s="59">
        <v>7648</v>
      </c>
      <c r="P15" s="52" t="s">
        <v>182</v>
      </c>
      <c r="Q15" s="242">
        <v>247</v>
      </c>
      <c r="R15" s="239"/>
    </row>
    <row r="16" spans="1:32" s="50" customFormat="1">
      <c r="C16" s="57"/>
      <c r="D16" s="160"/>
      <c r="E16" s="53"/>
      <c r="F16" s="52"/>
      <c r="G16" s="56"/>
      <c r="H16" s="52"/>
      <c r="I16" s="53"/>
      <c r="J16" s="52"/>
      <c r="K16" s="53"/>
      <c r="L16" s="52"/>
      <c r="M16" s="56"/>
      <c r="N16" s="52"/>
      <c r="O16" s="56"/>
      <c r="P16" s="52"/>
      <c r="Q16" s="243"/>
      <c r="R16" s="240"/>
    </row>
    <row r="17" spans="1:32" s="50" customFormat="1" ht="14.25">
      <c r="B17" s="274" t="s">
        <v>171</v>
      </c>
      <c r="C17" s="274"/>
      <c r="D17" s="274"/>
      <c r="E17" s="59">
        <v>134271</v>
      </c>
      <c r="F17" s="52" t="s">
        <v>182</v>
      </c>
      <c r="G17" s="59">
        <v>11747</v>
      </c>
      <c r="H17" s="52" t="s">
        <v>182</v>
      </c>
      <c r="I17" s="59">
        <v>75486</v>
      </c>
      <c r="J17" s="52" t="s">
        <v>182</v>
      </c>
      <c r="K17" s="59">
        <v>31783</v>
      </c>
      <c r="L17" s="52" t="s">
        <v>182</v>
      </c>
      <c r="M17" s="59">
        <v>11975</v>
      </c>
      <c r="N17" s="52" t="s">
        <v>182</v>
      </c>
      <c r="O17" s="59">
        <v>3053</v>
      </c>
      <c r="P17" s="52" t="s">
        <v>182</v>
      </c>
      <c r="Q17" s="242">
        <v>227</v>
      </c>
      <c r="R17" s="239" t="s">
        <v>59</v>
      </c>
    </row>
    <row r="18" spans="1:32" s="50" customFormat="1">
      <c r="C18" s="291" t="s">
        <v>105</v>
      </c>
      <c r="D18" s="291"/>
      <c r="E18" s="53">
        <f>G18+I18+K18+M18+O18+Q18</f>
        <v>108443</v>
      </c>
      <c r="F18" s="52"/>
      <c r="G18" s="53">
        <f>G19+G20</f>
        <v>6668</v>
      </c>
      <c r="H18" s="52"/>
      <c r="I18" s="53">
        <f>I19+I20</f>
        <v>62610</v>
      </c>
      <c r="J18" s="52"/>
      <c r="K18" s="53">
        <f>K19+K20</f>
        <v>26705</v>
      </c>
      <c r="L18" s="52"/>
      <c r="M18" s="53">
        <f>M19+M20</f>
        <v>9952</v>
      </c>
      <c r="N18" s="52"/>
      <c r="O18" s="53">
        <f>O19+O20</f>
        <v>2508</v>
      </c>
      <c r="P18" s="52"/>
      <c r="Q18" s="244">
        <v>0</v>
      </c>
      <c r="R18" s="239"/>
    </row>
    <row r="19" spans="1:32" s="50" customFormat="1">
      <c r="D19" s="50" t="s">
        <v>43</v>
      </c>
      <c r="E19" s="53">
        <v>76630</v>
      </c>
      <c r="F19" s="52" t="s">
        <v>182</v>
      </c>
      <c r="G19" s="53">
        <v>6133</v>
      </c>
      <c r="H19" s="52" t="s">
        <v>182</v>
      </c>
      <c r="I19" s="53">
        <v>39173</v>
      </c>
      <c r="J19" s="52" t="s">
        <v>182</v>
      </c>
      <c r="K19" s="53">
        <v>20463</v>
      </c>
      <c r="L19" s="52" t="s">
        <v>182</v>
      </c>
      <c r="M19" s="53">
        <v>8334</v>
      </c>
      <c r="N19" s="52" t="s">
        <v>182</v>
      </c>
      <c r="O19" s="53">
        <v>2326</v>
      </c>
      <c r="P19" s="108" t="s">
        <v>59</v>
      </c>
      <c r="Q19" s="244">
        <v>201</v>
      </c>
      <c r="R19" s="239" t="s">
        <v>59</v>
      </c>
    </row>
    <row r="20" spans="1:32" s="50" customFormat="1">
      <c r="D20" s="50" t="s">
        <v>44</v>
      </c>
      <c r="E20" s="53">
        <v>32014</v>
      </c>
      <c r="F20" s="52" t="s">
        <v>182</v>
      </c>
      <c r="G20" s="53">
        <v>535</v>
      </c>
      <c r="H20" s="108" t="s">
        <v>59</v>
      </c>
      <c r="I20" s="53">
        <v>23437</v>
      </c>
      <c r="J20" s="52" t="s">
        <v>182</v>
      </c>
      <c r="K20" s="53">
        <v>6242</v>
      </c>
      <c r="L20" s="52" t="s">
        <v>182</v>
      </c>
      <c r="M20" s="53">
        <v>1618</v>
      </c>
      <c r="N20" s="52" t="s">
        <v>59</v>
      </c>
      <c r="O20" s="53">
        <v>182</v>
      </c>
      <c r="P20" s="108" t="s">
        <v>59</v>
      </c>
      <c r="Q20" s="242">
        <v>0</v>
      </c>
      <c r="R20" s="240"/>
    </row>
    <row r="21" spans="1:32" s="50" customFormat="1">
      <c r="C21" s="291" t="s">
        <v>63</v>
      </c>
      <c r="D21" s="291"/>
      <c r="E21" s="53">
        <f>G21+I21+K21+M21+O21+Q21</f>
        <v>25383</v>
      </c>
      <c r="F21" s="52"/>
      <c r="G21" s="53">
        <f>SUM(G22:G24)</f>
        <v>4999</v>
      </c>
      <c r="H21" s="52"/>
      <c r="I21" s="53">
        <f>SUM(I22:I24)</f>
        <v>12738</v>
      </c>
      <c r="J21" s="52"/>
      <c r="K21" s="53">
        <f>SUM(K22:K24)</f>
        <v>5078</v>
      </c>
      <c r="L21" s="52"/>
      <c r="M21" s="53">
        <f>SUM(M22:M24)</f>
        <v>2023</v>
      </c>
      <c r="N21" s="52"/>
      <c r="O21" s="53">
        <f>SUM(O22:O24)</f>
        <v>545</v>
      </c>
      <c r="P21" s="52"/>
      <c r="Q21" s="242">
        <f t="shared" ref="Q21" si="0">Q23+Q33</f>
        <v>0</v>
      </c>
      <c r="R21" s="240"/>
    </row>
    <row r="22" spans="1:32" s="50" customFormat="1">
      <c r="D22" s="50" t="s">
        <v>45</v>
      </c>
      <c r="E22" s="53">
        <v>820</v>
      </c>
      <c r="F22" s="108" t="s">
        <v>59</v>
      </c>
      <c r="G22" s="53">
        <v>510</v>
      </c>
      <c r="H22" s="108" t="s">
        <v>59</v>
      </c>
      <c r="I22" s="53">
        <v>251</v>
      </c>
      <c r="J22" s="108" t="s">
        <v>59</v>
      </c>
      <c r="K22" s="56">
        <v>59</v>
      </c>
      <c r="L22" s="108" t="s">
        <v>59</v>
      </c>
      <c r="M22" s="56">
        <v>0</v>
      </c>
      <c r="N22" s="108"/>
      <c r="O22" s="56">
        <v>0</v>
      </c>
      <c r="P22" s="52"/>
      <c r="Q22" s="242">
        <v>0</v>
      </c>
      <c r="R22" s="240"/>
    </row>
    <row r="23" spans="1:32" s="50" customFormat="1">
      <c r="D23" s="50" t="s">
        <v>46</v>
      </c>
      <c r="E23" s="53">
        <v>1836</v>
      </c>
      <c r="F23" s="52" t="s">
        <v>182</v>
      </c>
      <c r="G23" s="56">
        <v>346</v>
      </c>
      <c r="H23" s="108" t="s">
        <v>59</v>
      </c>
      <c r="I23" s="53">
        <v>678</v>
      </c>
      <c r="J23" s="108" t="s">
        <v>182</v>
      </c>
      <c r="K23" s="53">
        <v>559</v>
      </c>
      <c r="L23" s="108" t="s">
        <v>59</v>
      </c>
      <c r="M23" s="53">
        <v>226</v>
      </c>
      <c r="N23" s="108" t="s">
        <v>59</v>
      </c>
      <c r="O23" s="53">
        <v>27</v>
      </c>
      <c r="P23" s="108" t="s">
        <v>59</v>
      </c>
      <c r="Q23" s="242">
        <v>0</v>
      </c>
      <c r="R23" s="240"/>
    </row>
    <row r="24" spans="1:32" s="50" customFormat="1" ht="14.25">
      <c r="D24" s="96" t="s">
        <v>172</v>
      </c>
      <c r="E24" s="53">
        <v>22753</v>
      </c>
      <c r="F24" s="52" t="s">
        <v>182</v>
      </c>
      <c r="G24" s="53">
        <v>4143</v>
      </c>
      <c r="H24" s="52" t="s">
        <v>182</v>
      </c>
      <c r="I24" s="53">
        <v>11809</v>
      </c>
      <c r="J24" s="52" t="s">
        <v>182</v>
      </c>
      <c r="K24" s="53">
        <v>4460</v>
      </c>
      <c r="L24" s="52" t="s">
        <v>182</v>
      </c>
      <c r="M24" s="53">
        <v>1797</v>
      </c>
      <c r="N24" s="108" t="s">
        <v>182</v>
      </c>
      <c r="O24" s="53">
        <v>518</v>
      </c>
      <c r="P24" s="108" t="s">
        <v>59</v>
      </c>
      <c r="Q24" s="242">
        <v>26</v>
      </c>
      <c r="R24" s="239" t="s">
        <v>59</v>
      </c>
    </row>
    <row r="25" spans="1:32" s="50" customFormat="1">
      <c r="C25" s="291" t="s">
        <v>29</v>
      </c>
      <c r="D25" s="291"/>
      <c r="E25" s="53">
        <v>218</v>
      </c>
      <c r="F25" s="108" t="s">
        <v>59</v>
      </c>
      <c r="G25" s="56">
        <v>80</v>
      </c>
      <c r="H25" s="52" t="s">
        <v>59</v>
      </c>
      <c r="I25" s="53">
        <v>138</v>
      </c>
      <c r="J25" s="108" t="s">
        <v>59</v>
      </c>
      <c r="K25" s="53">
        <v>0</v>
      </c>
      <c r="L25" s="108"/>
      <c r="M25" s="56">
        <v>0</v>
      </c>
      <c r="N25" s="108"/>
      <c r="O25" s="56">
        <v>0</v>
      </c>
      <c r="P25" s="52"/>
      <c r="Q25" s="242">
        <v>0</v>
      </c>
      <c r="R25" s="240"/>
    </row>
    <row r="26" spans="1:32" s="50" customFormat="1">
      <c r="C26" s="57"/>
      <c r="D26" s="160"/>
      <c r="E26" s="53"/>
      <c r="F26" s="52"/>
      <c r="G26" s="56"/>
      <c r="H26" s="52"/>
      <c r="I26" s="53"/>
      <c r="J26" s="52"/>
      <c r="K26" s="53"/>
      <c r="L26" s="52"/>
      <c r="M26" s="56"/>
      <c r="N26" s="52"/>
      <c r="O26" s="56"/>
      <c r="P26" s="52"/>
      <c r="Q26" s="243"/>
      <c r="R26" s="240"/>
    </row>
    <row r="27" spans="1:32" s="50" customFormat="1" ht="14.25">
      <c r="B27" s="274" t="s">
        <v>173</v>
      </c>
      <c r="C27" s="274"/>
      <c r="D27" s="274"/>
      <c r="E27" s="59">
        <v>57949</v>
      </c>
      <c r="F27" s="52" t="s">
        <v>182</v>
      </c>
      <c r="G27" s="59">
        <v>865</v>
      </c>
      <c r="H27" s="108" t="s">
        <v>59</v>
      </c>
      <c r="I27" s="59">
        <v>18620</v>
      </c>
      <c r="J27" s="52" t="s">
        <v>182</v>
      </c>
      <c r="K27" s="59">
        <v>22935</v>
      </c>
      <c r="L27" s="52" t="s">
        <v>182</v>
      </c>
      <c r="M27" s="59">
        <v>10915</v>
      </c>
      <c r="N27" s="52" t="s">
        <v>182</v>
      </c>
      <c r="O27" s="59">
        <v>4595</v>
      </c>
      <c r="P27" s="52" t="s">
        <v>182</v>
      </c>
      <c r="Q27" s="242">
        <v>20</v>
      </c>
      <c r="R27" s="239" t="s">
        <v>59</v>
      </c>
    </row>
    <row r="28" spans="1:32" ht="7.5" customHeight="1">
      <c r="A28" s="4"/>
      <c r="B28" s="46"/>
      <c r="C28" s="46"/>
      <c r="D28" s="194"/>
      <c r="E28" s="195"/>
      <c r="F28" s="196"/>
      <c r="G28" s="195"/>
      <c r="H28" s="196"/>
      <c r="I28" s="195"/>
      <c r="J28" s="196"/>
      <c r="K28" s="195"/>
      <c r="L28" s="196"/>
      <c r="M28" s="195"/>
      <c r="N28" s="196"/>
      <c r="O28" s="195"/>
      <c r="P28" s="196"/>
      <c r="Q28" s="52"/>
    </row>
    <row r="29" spans="1:32" ht="28.5" customHeight="1">
      <c r="E29" s="53"/>
      <c r="G29" s="53"/>
      <c r="I29" s="53"/>
      <c r="K29" s="53"/>
      <c r="M29" s="53"/>
      <c r="O29" s="53"/>
      <c r="Q29" s="49"/>
    </row>
    <row r="30" spans="1:32">
      <c r="E30" s="279" t="s">
        <v>123</v>
      </c>
      <c r="F30" s="279"/>
      <c r="G30" s="279"/>
      <c r="H30" s="279"/>
      <c r="I30" s="279"/>
      <c r="J30" s="279"/>
      <c r="K30" s="279"/>
      <c r="L30" s="279"/>
      <c r="M30" s="279"/>
      <c r="N30" s="279"/>
      <c r="O30" s="279"/>
      <c r="P30" s="279"/>
    </row>
    <row r="31" spans="1:32" s="7" customFormat="1" ht="12.75" customHeight="1">
      <c r="A31" s="1"/>
      <c r="B31" s="1"/>
      <c r="C31" s="1"/>
      <c r="D31" s="5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223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</row>
    <row r="32" spans="1:32" s="7" customFormat="1" ht="9.75" customHeight="1">
      <c r="A32" s="1"/>
      <c r="B32" s="1"/>
      <c r="C32" s="1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223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</row>
    <row r="33" spans="1:32" s="7" customFormat="1">
      <c r="A33" s="290" t="s">
        <v>117</v>
      </c>
      <c r="B33" s="290"/>
      <c r="C33" s="290"/>
      <c r="D33" s="290"/>
      <c r="E33" s="289" t="s">
        <v>0</v>
      </c>
      <c r="F33" s="289"/>
      <c r="G33" s="292" t="s">
        <v>65</v>
      </c>
      <c r="H33" s="292"/>
      <c r="I33" s="292"/>
      <c r="J33" s="292"/>
      <c r="K33" s="292"/>
      <c r="L33" s="292"/>
      <c r="M33" s="292"/>
      <c r="N33" s="292"/>
      <c r="O33" s="292"/>
      <c r="P33" s="292"/>
      <c r="Q33" s="223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</row>
    <row r="34" spans="1:32" ht="6.95" customHeight="1">
      <c r="A34" s="290"/>
      <c r="B34" s="290"/>
      <c r="C34" s="290"/>
      <c r="D34" s="290"/>
      <c r="E34" s="289"/>
      <c r="F34" s="289"/>
      <c r="G34" s="217"/>
      <c r="H34" s="217"/>
      <c r="I34" s="217"/>
      <c r="J34" s="217"/>
      <c r="K34" s="217"/>
      <c r="L34" s="217"/>
      <c r="M34" s="217"/>
      <c r="N34" s="217"/>
      <c r="O34" s="217"/>
      <c r="P34" s="217"/>
    </row>
    <row r="35" spans="1:32" ht="6.95" customHeight="1">
      <c r="A35" s="290"/>
      <c r="B35" s="290"/>
      <c r="C35" s="290"/>
      <c r="D35" s="290"/>
      <c r="E35" s="289"/>
      <c r="F35" s="289"/>
      <c r="G35" s="51"/>
      <c r="H35" s="51"/>
      <c r="I35" s="51"/>
      <c r="J35" s="51"/>
      <c r="K35" s="51"/>
      <c r="L35" s="51"/>
      <c r="M35" s="51"/>
      <c r="N35" s="51"/>
      <c r="O35" s="51"/>
    </row>
    <row r="36" spans="1:32">
      <c r="A36" s="290"/>
      <c r="B36" s="290"/>
      <c r="C36" s="290"/>
      <c r="D36" s="290"/>
      <c r="E36" s="289"/>
      <c r="F36" s="289"/>
      <c r="G36" s="313" t="s">
        <v>58</v>
      </c>
      <c r="H36" s="313"/>
      <c r="I36" s="313" t="s">
        <v>53</v>
      </c>
      <c r="J36" s="313"/>
      <c r="K36" s="313" t="s">
        <v>54</v>
      </c>
      <c r="L36" s="313"/>
      <c r="M36" s="313" t="s">
        <v>55</v>
      </c>
      <c r="N36" s="313"/>
      <c r="O36" s="313" t="s">
        <v>73</v>
      </c>
      <c r="P36" s="313"/>
    </row>
    <row r="37" spans="1:32" ht="6.95" customHeight="1">
      <c r="A37" s="4"/>
      <c r="B37" s="4"/>
      <c r="C37" s="4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</row>
    <row r="38" spans="1:32" ht="6.95" customHeight="1"/>
    <row r="39" spans="1:32" s="50" customFormat="1">
      <c r="A39" s="270" t="s">
        <v>0</v>
      </c>
      <c r="B39" s="270"/>
      <c r="C39" s="270"/>
      <c r="D39" s="270"/>
      <c r="E39" s="47">
        <f>G39+I39+K39+M39+O39</f>
        <v>99.999203344876975</v>
      </c>
      <c r="F39" s="52"/>
      <c r="G39" s="47">
        <f>G15*100/(E15-Q15)</f>
        <v>6.5695369757835573</v>
      </c>
      <c r="H39" s="52"/>
      <c r="I39" s="47">
        <f>I15*100/SUM(G15,I15,K15,M15,O15)</f>
        <v>49.02017981601675</v>
      </c>
      <c r="J39" s="52"/>
      <c r="K39" s="47">
        <f>K15*100/(E15-Q15)</f>
        <v>28.502372680060631</v>
      </c>
      <c r="L39" s="52"/>
      <c r="M39" s="47">
        <f>M15*100/(E15-Q15)</f>
        <v>11.923303312375962</v>
      </c>
      <c r="N39" s="52"/>
      <c r="O39" s="47">
        <f>O15*100/(E15-Q15)</f>
        <v>3.9838105606400767</v>
      </c>
      <c r="P39" s="52" t="s">
        <v>113</v>
      </c>
    </row>
    <row r="40" spans="1:32" s="50" customFormat="1">
      <c r="C40" s="57"/>
      <c r="D40" s="160"/>
      <c r="E40" s="53"/>
      <c r="F40" s="52"/>
      <c r="G40" s="56"/>
      <c r="H40" s="52"/>
      <c r="I40" s="53"/>
      <c r="J40" s="52"/>
      <c r="K40" s="53"/>
      <c r="L40" s="52"/>
      <c r="M40" s="56"/>
      <c r="N40" s="52"/>
      <c r="O40" s="56"/>
      <c r="P40" s="52" t="s">
        <v>113</v>
      </c>
    </row>
    <row r="41" spans="1:32" s="50" customFormat="1" ht="14.25">
      <c r="B41" s="274" t="s">
        <v>171</v>
      </c>
      <c r="C41" s="274"/>
      <c r="D41" s="274"/>
      <c r="E41" s="47">
        <f>SUM(E42,E45)</f>
        <v>100.1501950293665</v>
      </c>
      <c r="F41" s="52"/>
      <c r="G41" s="47">
        <f>SUM(G42,G45)</f>
        <v>100</v>
      </c>
      <c r="H41" s="52"/>
      <c r="I41" s="47">
        <f>SUM(I42,I45)</f>
        <v>100</v>
      </c>
      <c r="J41" s="52"/>
      <c r="K41" s="47">
        <f>SUM(K42,K45)</f>
        <v>100</v>
      </c>
      <c r="L41" s="52"/>
      <c r="M41" s="47">
        <f>SUM(M42,M45)</f>
        <v>100</v>
      </c>
      <c r="N41" s="52"/>
      <c r="O41" s="47">
        <f>SUM(O42,O45)</f>
        <v>100</v>
      </c>
      <c r="P41" s="52" t="s">
        <v>113</v>
      </c>
    </row>
    <row r="42" spans="1:32" s="50" customFormat="1">
      <c r="C42" s="291" t="s">
        <v>105</v>
      </c>
      <c r="D42" s="291"/>
      <c r="E42" s="55">
        <f>E43+E44</f>
        <v>81.183028708920546</v>
      </c>
      <c r="F42" s="52"/>
      <c r="G42" s="55">
        <f>G43+G44</f>
        <v>57.152652781349104</v>
      </c>
      <c r="H42" s="52"/>
      <c r="I42" s="55">
        <f>I43+I44</f>
        <v>83.094441790093967</v>
      </c>
      <c r="J42" s="52"/>
      <c r="K42" s="55">
        <f>K43+K44</f>
        <v>84.022905326747008</v>
      </c>
      <c r="L42" s="52"/>
      <c r="M42" s="55">
        <f>M43+M44</f>
        <v>83.106471816283928</v>
      </c>
      <c r="N42" s="52"/>
      <c r="O42" s="55">
        <f>O43+O44</f>
        <v>82.148706190632169</v>
      </c>
      <c r="P42" s="52" t="s">
        <v>113</v>
      </c>
    </row>
    <row r="43" spans="1:32" s="50" customFormat="1">
      <c r="D43" s="50" t="s">
        <v>43</v>
      </c>
      <c r="E43" s="55">
        <f>E19*100/(E18+E21)</f>
        <v>57.260920897284535</v>
      </c>
      <c r="F43" s="52"/>
      <c r="G43" s="55">
        <f>G19*100/(G18+G21)</f>
        <v>52.567069512299646</v>
      </c>
      <c r="H43" s="52"/>
      <c r="I43" s="55">
        <f>I19*100/(I18+I21)</f>
        <v>51.989435685087862</v>
      </c>
      <c r="J43" s="52"/>
      <c r="K43" s="55">
        <f>K19*100/(K18+K21)</f>
        <v>64.383475442846802</v>
      </c>
      <c r="L43" s="52"/>
      <c r="M43" s="55">
        <f>M19*100/(M18+M21)</f>
        <v>69.594989561586644</v>
      </c>
      <c r="N43" s="52"/>
      <c r="O43" s="55">
        <f>O19*100/(O18+O21)</f>
        <v>76.187356698329509</v>
      </c>
      <c r="P43" s="52" t="s">
        <v>113</v>
      </c>
    </row>
    <row r="44" spans="1:32" s="50" customFormat="1">
      <c r="D44" s="50" t="s">
        <v>44</v>
      </c>
      <c r="E44" s="55">
        <f>E20*100/(E18+E21)</f>
        <v>23.922107811636003</v>
      </c>
      <c r="F44" s="52"/>
      <c r="G44" s="55">
        <f>G20*100/(G18+G21)</f>
        <v>4.5855832690494553</v>
      </c>
      <c r="H44" s="52"/>
      <c r="I44" s="55">
        <f>I20*100/(I18+I21)</f>
        <v>31.105006105006105</v>
      </c>
      <c r="J44" s="52"/>
      <c r="K44" s="55">
        <f>K20*100/(K18+K21)</f>
        <v>19.639429883900199</v>
      </c>
      <c r="L44" s="52"/>
      <c r="M44" s="55">
        <f>M20*100/(M18+M21)</f>
        <v>13.511482254697286</v>
      </c>
      <c r="N44" s="52"/>
      <c r="O44" s="55">
        <f>O20*100/(O18+O21)</f>
        <v>5.9613494923026531</v>
      </c>
      <c r="P44" s="52"/>
    </row>
    <row r="45" spans="1:32" s="50" customFormat="1">
      <c r="C45" s="291" t="s">
        <v>63</v>
      </c>
      <c r="D45" s="291"/>
      <c r="E45" s="55">
        <f>E21*100/SUM($E$18,$E$21)</f>
        <v>18.967166320445951</v>
      </c>
      <c r="F45" s="52"/>
      <c r="G45" s="55">
        <f>G21*100/SUM($G$18,$G$21)</f>
        <v>42.847347218650896</v>
      </c>
      <c r="H45" s="52"/>
      <c r="I45" s="55">
        <f>I21*100/SUM($I$18,$I$21)</f>
        <v>16.905558209906037</v>
      </c>
      <c r="J45" s="52"/>
      <c r="K45" s="55">
        <f>K21*100/SUM(K18,K21)</f>
        <v>15.977094673252997</v>
      </c>
      <c r="L45" s="52"/>
      <c r="M45" s="55">
        <f>M21*100/SUM($M$18,$M$21)</f>
        <v>16.893528183716075</v>
      </c>
      <c r="N45" s="52"/>
      <c r="O45" s="55">
        <f>O21*100/SUM($O$18,$O$21)</f>
        <v>17.851293809367835</v>
      </c>
      <c r="P45" s="52"/>
    </row>
    <row r="46" spans="1:32" s="50" customFormat="1">
      <c r="D46" s="50" t="s">
        <v>45</v>
      </c>
      <c r="E46" s="55">
        <f>E22*100/SUM($E$18,$E$21)</f>
        <v>0.61273594069911674</v>
      </c>
      <c r="F46" s="52"/>
      <c r="G46" s="55">
        <f>G22*100/SUM($G$18,$G$21)</f>
        <v>4.3713036770377993</v>
      </c>
      <c r="H46" s="52"/>
      <c r="I46" s="55">
        <f>I22*100/SUM($I$18,$I$21)</f>
        <v>0.33312098529489836</v>
      </c>
      <c r="J46" s="52"/>
      <c r="K46" s="55">
        <f>K22*100/SUM($K$18,$K$21)</f>
        <v>0.18563382940565712</v>
      </c>
      <c r="L46" s="52"/>
      <c r="M46" s="55">
        <f>M22*100/SUM($M$18,$M$21)</f>
        <v>0</v>
      </c>
      <c r="N46" s="56"/>
      <c r="O46" s="55">
        <f>O22*100/SUM($O$18,$O$21)</f>
        <v>0</v>
      </c>
      <c r="P46" s="52"/>
    </row>
    <row r="47" spans="1:32" s="50" customFormat="1">
      <c r="D47" s="50" t="s">
        <v>46</v>
      </c>
      <c r="E47" s="55">
        <f>E23*100/SUM($E$18,$E$21)</f>
        <v>1.3719307160043639</v>
      </c>
      <c r="F47" s="52"/>
      <c r="G47" s="55">
        <f>G23*100/SUM($G$18,$G$21)</f>
        <v>2.9656295534413304</v>
      </c>
      <c r="H47" s="52"/>
      <c r="I47" s="55">
        <f>I23*100/SUM($I$18,$I$21)</f>
        <v>0.89982481286829108</v>
      </c>
      <c r="J47" s="52"/>
      <c r="K47" s="55">
        <f>K23*100/SUM($K$18,K21)</f>
        <v>1.7588018752163106</v>
      </c>
      <c r="L47" s="52"/>
      <c r="M47" s="55">
        <f>M23*100/SUM($M$18,$M$21)</f>
        <v>1.8872651356993737</v>
      </c>
      <c r="N47" s="52"/>
      <c r="O47" s="55">
        <f>O23*100/SUM($O$18,$O$21)</f>
        <v>0.88437602358336065</v>
      </c>
      <c r="P47" s="52"/>
    </row>
    <row r="48" spans="1:32" s="50" customFormat="1" ht="14.25">
      <c r="D48" s="96" t="s">
        <v>176</v>
      </c>
      <c r="E48" s="55">
        <f t="shared" ref="E48" si="1">E24*100/SUM($E$18,$E$21)</f>
        <v>17.001927876496346</v>
      </c>
      <c r="F48" s="52"/>
      <c r="G48" s="55">
        <f t="shared" ref="G48" si="2">G24*100/SUM($G$18,$G$21)</f>
        <v>35.51041398817177</v>
      </c>
      <c r="H48" s="52"/>
      <c r="I48" s="55">
        <f t="shared" ref="I48" si="3">I24*100/SUM($I$18,$I$21)</f>
        <v>15.672612411742847</v>
      </c>
      <c r="J48" s="52"/>
      <c r="K48" s="55">
        <f>K24*100/SUM($K$18,$K$21)</f>
        <v>14.032658968631029</v>
      </c>
      <c r="L48" s="52"/>
      <c r="M48" s="55">
        <f>M24*100/SUM($M$18,$M$21)</f>
        <v>15.006263048016702</v>
      </c>
      <c r="N48" s="52"/>
      <c r="O48" s="55">
        <f>O24*100/SUM($O$18,$O$21)</f>
        <v>16.966917785784474</v>
      </c>
      <c r="P48" s="52"/>
    </row>
    <row r="49" spans="1:16" s="50" customFormat="1">
      <c r="C49" s="57"/>
      <c r="D49" s="160"/>
      <c r="E49" s="53"/>
      <c r="F49" s="52"/>
      <c r="G49" s="56"/>
      <c r="H49" s="52"/>
      <c r="I49" s="53"/>
      <c r="J49" s="52"/>
      <c r="K49" s="53"/>
      <c r="L49" s="52"/>
      <c r="M49" s="56"/>
      <c r="N49" s="52"/>
      <c r="O49" s="56"/>
      <c r="P49" s="52" t="s">
        <v>113</v>
      </c>
    </row>
    <row r="50" spans="1:16" s="50" customFormat="1" ht="14.25">
      <c r="B50" s="274" t="s">
        <v>173</v>
      </c>
      <c r="C50" s="274"/>
      <c r="D50" s="274"/>
      <c r="E50" s="47">
        <f>G50+I50+K50+M50+O50</f>
        <v>100.00172625110048</v>
      </c>
      <c r="F50" s="52"/>
      <c r="G50" s="47">
        <f>G27*100/(E27-Q27)</f>
        <v>1.4932072019195912</v>
      </c>
      <c r="H50" s="52"/>
      <c r="I50" s="47">
        <f>I27*100/(E27-Q27)</f>
        <v>32.142795491032125</v>
      </c>
      <c r="J50" s="52"/>
      <c r="K50" s="47">
        <f>K27*100/(E27-Q27)</f>
        <v>39.59156898962523</v>
      </c>
      <c r="L50" s="52"/>
      <c r="M50" s="47">
        <f>M27*100/(E27-Q27)</f>
        <v>18.842030761794611</v>
      </c>
      <c r="N50" s="52"/>
      <c r="O50" s="47">
        <f>O27*100/(E27-Q27)</f>
        <v>7.932123806728927</v>
      </c>
      <c r="P50" s="52" t="s">
        <v>113</v>
      </c>
    </row>
    <row r="51" spans="1:16" s="50" customFormat="1" ht="6.95" customHeight="1" thickBot="1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</row>
    <row r="52" spans="1:16" ht="6.95" customHeight="1"/>
    <row r="53" spans="1:16">
      <c r="A53" s="126" t="s">
        <v>42</v>
      </c>
      <c r="B53" s="7"/>
      <c r="C53" s="123">
        <v>1</v>
      </c>
      <c r="D53" s="312" t="s">
        <v>174</v>
      </c>
      <c r="E53" s="312"/>
      <c r="F53" s="312"/>
      <c r="G53" s="312"/>
      <c r="H53" s="312"/>
      <c r="I53" s="312"/>
      <c r="J53" s="312"/>
      <c r="K53" s="312"/>
      <c r="L53" s="312"/>
      <c r="M53" s="312"/>
      <c r="N53" s="312"/>
      <c r="O53" s="312"/>
      <c r="P53" s="312"/>
    </row>
    <row r="54" spans="1:16">
      <c r="A54" s="126"/>
      <c r="B54" s="7"/>
      <c r="C54" s="123">
        <v>2</v>
      </c>
      <c r="D54" s="312" t="s">
        <v>104</v>
      </c>
      <c r="E54" s="312"/>
      <c r="F54" s="312"/>
      <c r="G54" s="312"/>
      <c r="H54" s="312"/>
      <c r="I54" s="312"/>
      <c r="J54" s="312"/>
      <c r="K54" s="312"/>
      <c r="L54" s="312"/>
      <c r="M54" s="312"/>
      <c r="N54" s="312"/>
      <c r="O54" s="312"/>
      <c r="P54" s="312"/>
    </row>
    <row r="55" spans="1:16">
      <c r="A55" s="126"/>
      <c r="B55" s="7"/>
      <c r="C55" s="123">
        <v>3</v>
      </c>
      <c r="D55" s="312" t="s">
        <v>175</v>
      </c>
      <c r="E55" s="312"/>
      <c r="F55" s="312"/>
      <c r="G55" s="312"/>
      <c r="H55" s="312"/>
      <c r="I55" s="312"/>
      <c r="J55" s="312"/>
      <c r="K55" s="312"/>
      <c r="L55" s="312"/>
      <c r="M55" s="312"/>
      <c r="N55" s="312"/>
      <c r="O55" s="312"/>
      <c r="P55" s="312"/>
    </row>
    <row r="56" spans="1:16">
      <c r="A56" s="7"/>
      <c r="B56" s="7"/>
      <c r="C56" s="124">
        <v>0</v>
      </c>
      <c r="D56" s="162" t="s">
        <v>36</v>
      </c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</row>
    <row r="57" spans="1:16">
      <c r="C57" s="125" t="s">
        <v>59</v>
      </c>
      <c r="D57" s="162" t="s">
        <v>111</v>
      </c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</row>
  </sheetData>
  <mergeCells count="39">
    <mergeCell ref="G36:H36"/>
    <mergeCell ref="Q12:R12"/>
    <mergeCell ref="G7:R7"/>
    <mergeCell ref="A1:R1"/>
    <mergeCell ref="A2:R2"/>
    <mergeCell ref="A3:R3"/>
    <mergeCell ref="E6:R6"/>
    <mergeCell ref="D55:P55"/>
    <mergeCell ref="A15:D15"/>
    <mergeCell ref="A9:D12"/>
    <mergeCell ref="E9:F12"/>
    <mergeCell ref="O12:P12"/>
    <mergeCell ref="K12:L12"/>
    <mergeCell ref="M12:N12"/>
    <mergeCell ref="D53:P53"/>
    <mergeCell ref="E30:P30"/>
    <mergeCell ref="A33:D36"/>
    <mergeCell ref="E33:F36"/>
    <mergeCell ref="B50:D50"/>
    <mergeCell ref="A39:D39"/>
    <mergeCell ref="B41:D41"/>
    <mergeCell ref="B17:D17"/>
    <mergeCell ref="B27:D27"/>
    <mergeCell ref="D54:P54"/>
    <mergeCell ref="G9:P9"/>
    <mergeCell ref="C42:D42"/>
    <mergeCell ref="C18:D18"/>
    <mergeCell ref="G12:H12"/>
    <mergeCell ref="I12:J12"/>
    <mergeCell ref="C21:D21"/>
    <mergeCell ref="C25:D25"/>
    <mergeCell ref="G33:P33"/>
    <mergeCell ref="O36:P36"/>
    <mergeCell ref="E13:R13"/>
    <mergeCell ref="G10:R10"/>
    <mergeCell ref="M36:N36"/>
    <mergeCell ref="I36:J36"/>
    <mergeCell ref="K36:L36"/>
    <mergeCell ref="C45:D45"/>
  </mergeCells>
  <phoneticPr fontId="0" type="noConversion"/>
  <hyperlinks>
    <hyperlink ref="T1" location="Índice!A1" display="Ir a Índice" xr:uid="{00000000-0004-0000-0700-000000000000}"/>
  </hyperlinks>
  <printOptions horizontalCentered="1"/>
  <pageMargins left="1.3474015748031496" right="0.78740157480314965" top="0.78740157480314965" bottom="0.78740157480314965" header="0.39370078740157483" footer="0.39370078740157483"/>
  <pageSetup paperSize="9" scale="66" orientation="landscape" r:id="rId1"/>
  <headerFooter alignWithMargins="0"/>
  <ignoredErrors>
    <ignoredError sqref="I21 K21 M21 O21 G21" formulaRange="1"/>
    <ignoredError sqref="K47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57"/>
  <sheetViews>
    <sheetView showGridLines="0" zoomScaleNormal="100" workbookViewId="0">
      <selection sqref="A1:R1"/>
    </sheetView>
  </sheetViews>
  <sheetFormatPr defaultColWidth="11.42578125" defaultRowHeight="12.75"/>
  <cols>
    <col min="1" max="1" width="5.7109375" style="50" customWidth="1"/>
    <col min="2" max="2" width="6.7109375" style="50" customWidth="1"/>
    <col min="3" max="3" width="5.7109375" style="50" customWidth="1"/>
    <col min="4" max="4" width="30.7109375" style="50" customWidth="1"/>
    <col min="5" max="5" width="12.7109375" style="50" customWidth="1"/>
    <col min="6" max="6" width="6.28515625" style="50" customWidth="1"/>
    <col min="7" max="7" width="12.7109375" style="50" customWidth="1"/>
    <col min="8" max="8" width="3.7109375" style="50" customWidth="1"/>
    <col min="9" max="9" width="12.7109375" style="50" customWidth="1"/>
    <col min="10" max="10" width="3.7109375" style="50" customWidth="1"/>
    <col min="11" max="11" width="12.7109375" style="50" customWidth="1"/>
    <col min="12" max="12" width="3.7109375" style="50" customWidth="1"/>
    <col min="13" max="13" width="12.7109375" style="50" customWidth="1"/>
    <col min="14" max="14" width="3.7109375" style="50" customWidth="1"/>
    <col min="15" max="15" width="12.7109375" style="50" customWidth="1"/>
    <col min="16" max="16" width="3.7109375" style="50" customWidth="1"/>
    <col min="17" max="17" width="12.5703125" style="50" customWidth="1"/>
    <col min="18" max="18" width="4" style="50" customWidth="1"/>
    <col min="19" max="16384" width="11.42578125" style="50"/>
  </cols>
  <sheetData>
    <row r="1" spans="1:19" s="48" customFormat="1" ht="15">
      <c r="A1" s="310" t="s">
        <v>98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192" t="s">
        <v>181</v>
      </c>
    </row>
    <row r="2" spans="1:19" s="48" customFormat="1" ht="15">
      <c r="A2" s="310" t="s">
        <v>162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224"/>
    </row>
    <row r="3" spans="1:19" s="48" customFormat="1" ht="15">
      <c r="A3" s="310" t="s">
        <v>197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224"/>
    </row>
    <row r="4" spans="1:19" ht="6.95" customHeight="1" thickBot="1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</row>
    <row r="5" spans="1:19" ht="6" customHeight="1"/>
    <row r="6" spans="1:19">
      <c r="A6" s="1"/>
      <c r="B6" s="1"/>
      <c r="C6" s="1"/>
      <c r="E6" s="279" t="s">
        <v>121</v>
      </c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</row>
    <row r="7" spans="1:19" ht="6" customHeight="1">
      <c r="A7" s="1"/>
      <c r="B7" s="1"/>
      <c r="C7" s="1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</row>
    <row r="8" spans="1:19" ht="6" customHeight="1">
      <c r="A8" s="1"/>
      <c r="B8" s="1"/>
      <c r="C8" s="1"/>
    </row>
    <row r="9" spans="1:19" ht="12.75" customHeight="1">
      <c r="A9" s="290" t="s">
        <v>117</v>
      </c>
      <c r="B9" s="290"/>
      <c r="C9" s="290"/>
      <c r="D9" s="290"/>
      <c r="E9" s="289" t="s">
        <v>0</v>
      </c>
      <c r="F9" s="289"/>
      <c r="G9" s="292" t="s">
        <v>37</v>
      </c>
      <c r="H9" s="292"/>
      <c r="I9" s="292"/>
      <c r="J9" s="292"/>
      <c r="K9" s="292"/>
      <c r="L9" s="292"/>
      <c r="M9" s="292"/>
      <c r="N9" s="292"/>
      <c r="O9" s="292"/>
      <c r="P9" s="292"/>
      <c r="Q9" s="216"/>
    </row>
    <row r="10" spans="1:19" ht="6" customHeight="1">
      <c r="A10" s="290"/>
      <c r="B10" s="290"/>
      <c r="C10" s="290"/>
      <c r="D10" s="290"/>
      <c r="E10" s="289"/>
      <c r="F10" s="289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4"/>
      <c r="R10" s="60"/>
    </row>
    <row r="11" spans="1:19" ht="6" customHeight="1">
      <c r="A11" s="290"/>
      <c r="B11" s="290"/>
      <c r="C11" s="290"/>
      <c r="D11" s="290"/>
      <c r="E11" s="289"/>
      <c r="F11" s="289"/>
      <c r="G11" s="51"/>
      <c r="H11" s="61"/>
      <c r="I11" s="51"/>
      <c r="J11" s="61"/>
      <c r="K11" s="51"/>
      <c r="L11" s="61"/>
      <c r="M11" s="51"/>
      <c r="N11" s="61"/>
      <c r="O11" s="51"/>
      <c r="P11" s="62"/>
      <c r="Q11" s="62"/>
    </row>
    <row r="12" spans="1:19" ht="36" customHeight="1">
      <c r="A12" s="290"/>
      <c r="B12" s="290"/>
      <c r="C12" s="290"/>
      <c r="D12" s="290"/>
      <c r="E12" s="289"/>
      <c r="F12" s="289"/>
      <c r="G12" s="289" t="s">
        <v>38</v>
      </c>
      <c r="H12" s="289"/>
      <c r="I12" s="289" t="s">
        <v>66</v>
      </c>
      <c r="J12" s="289"/>
      <c r="K12" s="289" t="s">
        <v>67</v>
      </c>
      <c r="L12" s="289"/>
      <c r="M12" s="289" t="s">
        <v>56</v>
      </c>
      <c r="N12" s="289"/>
      <c r="O12" s="289" t="s">
        <v>57</v>
      </c>
      <c r="P12" s="289"/>
      <c r="Q12" s="212" t="s">
        <v>29</v>
      </c>
    </row>
    <row r="13" spans="1:19" s="49" customFormat="1" ht="6" customHeight="1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</row>
    <row r="14" spans="1:19" ht="6" customHeight="1"/>
    <row r="15" spans="1:19">
      <c r="A15" s="270" t="s">
        <v>0</v>
      </c>
      <c r="B15" s="270"/>
      <c r="C15" s="270"/>
      <c r="D15" s="270"/>
      <c r="E15" s="59">
        <v>192224</v>
      </c>
      <c r="F15" s="59" t="s">
        <v>182</v>
      </c>
      <c r="G15" s="59">
        <v>6038</v>
      </c>
      <c r="H15" s="59" t="s">
        <v>182</v>
      </c>
      <c r="I15" s="59">
        <v>15032</v>
      </c>
      <c r="J15" s="59" t="s">
        <v>182</v>
      </c>
      <c r="K15" s="59">
        <v>27669</v>
      </c>
      <c r="L15" s="59" t="s">
        <v>182</v>
      </c>
      <c r="M15" s="59">
        <v>94186</v>
      </c>
      <c r="N15" s="59" t="s">
        <v>182</v>
      </c>
      <c r="O15" s="59">
        <v>48336</v>
      </c>
      <c r="P15" s="59" t="s">
        <v>182</v>
      </c>
      <c r="Q15" s="59">
        <v>958</v>
      </c>
      <c r="R15" s="96" t="s">
        <v>59</v>
      </c>
    </row>
    <row r="16" spans="1:19">
      <c r="C16" s="57"/>
      <c r="D16" s="160"/>
    </row>
    <row r="17" spans="1:18" ht="14.25">
      <c r="B17" s="274" t="s">
        <v>171</v>
      </c>
      <c r="C17" s="274"/>
      <c r="D17" s="274"/>
      <c r="E17" s="59">
        <v>134271</v>
      </c>
      <c r="F17" s="59" t="s">
        <v>182</v>
      </c>
      <c r="G17" s="59">
        <v>4023</v>
      </c>
      <c r="H17" s="59" t="s">
        <v>182</v>
      </c>
      <c r="I17" s="59">
        <v>10315</v>
      </c>
      <c r="J17" s="59" t="s">
        <v>182</v>
      </c>
      <c r="K17" s="59">
        <v>17916</v>
      </c>
      <c r="L17" s="59" t="s">
        <v>182</v>
      </c>
      <c r="M17" s="59">
        <v>72966</v>
      </c>
      <c r="N17" s="59" t="s">
        <v>182</v>
      </c>
      <c r="O17" s="59">
        <v>28813</v>
      </c>
      <c r="P17" s="59" t="s">
        <v>182</v>
      </c>
      <c r="Q17" s="59">
        <v>238</v>
      </c>
      <c r="R17" s="96" t="s">
        <v>59</v>
      </c>
    </row>
    <row r="18" spans="1:18">
      <c r="C18" s="291" t="s">
        <v>105</v>
      </c>
      <c r="D18" s="291"/>
      <c r="E18" s="53">
        <f t="shared" ref="E18" si="0">SUM(G18,I18,K18,M18,O18,Q18)</f>
        <v>108645</v>
      </c>
      <c r="F18" s="59"/>
      <c r="G18" s="53">
        <f>G19+G20</f>
        <v>3030</v>
      </c>
      <c r="H18" s="59"/>
      <c r="I18" s="53">
        <f>I19+I20</f>
        <v>8926</v>
      </c>
      <c r="J18" s="59"/>
      <c r="K18" s="53">
        <f>K19+K20</f>
        <v>14268</v>
      </c>
      <c r="L18" s="59"/>
      <c r="M18" s="53">
        <f>M19+M20</f>
        <v>60238</v>
      </c>
      <c r="N18" s="59"/>
      <c r="O18" s="53">
        <f>O19+O20</f>
        <v>22033</v>
      </c>
      <c r="P18" s="59"/>
      <c r="Q18" s="53">
        <f>Q19+Q20</f>
        <v>150</v>
      </c>
      <c r="R18" s="96" t="s">
        <v>59</v>
      </c>
    </row>
    <row r="19" spans="1:18">
      <c r="D19" s="50" t="s">
        <v>43</v>
      </c>
      <c r="E19" s="53">
        <v>76631</v>
      </c>
      <c r="F19" s="59" t="s">
        <v>182</v>
      </c>
      <c r="G19" s="53">
        <v>2089</v>
      </c>
      <c r="H19" s="59" t="s">
        <v>59</v>
      </c>
      <c r="I19" s="53">
        <v>7983</v>
      </c>
      <c r="J19" s="59" t="s">
        <v>182</v>
      </c>
      <c r="K19" s="53">
        <v>12760</v>
      </c>
      <c r="L19" s="59" t="s">
        <v>182</v>
      </c>
      <c r="M19" s="53">
        <v>35443</v>
      </c>
      <c r="N19" s="59" t="s">
        <v>182</v>
      </c>
      <c r="O19" s="53">
        <v>18206</v>
      </c>
      <c r="P19" s="59" t="s">
        <v>182</v>
      </c>
      <c r="Q19" s="53">
        <v>150</v>
      </c>
      <c r="R19" s="96" t="s">
        <v>59</v>
      </c>
    </row>
    <row r="20" spans="1:18">
      <c r="D20" s="50" t="s">
        <v>44</v>
      </c>
      <c r="E20" s="53">
        <v>32014</v>
      </c>
      <c r="F20" s="59" t="s">
        <v>182</v>
      </c>
      <c r="G20" s="53">
        <v>941</v>
      </c>
      <c r="H20" s="59" t="s">
        <v>59</v>
      </c>
      <c r="I20" s="53">
        <v>943</v>
      </c>
      <c r="J20" s="59" t="s">
        <v>59</v>
      </c>
      <c r="K20" s="53">
        <v>1508</v>
      </c>
      <c r="L20" s="59" t="s">
        <v>182</v>
      </c>
      <c r="M20" s="53">
        <v>24795</v>
      </c>
      <c r="N20" s="59" t="s">
        <v>182</v>
      </c>
      <c r="O20" s="53">
        <v>3827</v>
      </c>
      <c r="P20" s="59" t="s">
        <v>182</v>
      </c>
      <c r="Q20" s="53">
        <v>0</v>
      </c>
    </row>
    <row r="21" spans="1:18">
      <c r="C21" s="291" t="s">
        <v>63</v>
      </c>
      <c r="D21" s="291"/>
      <c r="E21" s="53">
        <f>SUM(G21,I21,K21,M21,O21,Q21)</f>
        <v>25408</v>
      </c>
      <c r="F21" s="59"/>
      <c r="G21" s="53">
        <f>SUM(G22:G24)</f>
        <v>993</v>
      </c>
      <c r="H21" s="59"/>
      <c r="I21" s="53">
        <f>SUM(I22:I24)</f>
        <v>1389</v>
      </c>
      <c r="J21" s="59"/>
      <c r="K21" s="53">
        <f>SUM(K22:K24)</f>
        <v>3648</v>
      </c>
      <c r="L21" s="59"/>
      <c r="M21" s="53">
        <f>SUM(M22:M24)</f>
        <v>12590</v>
      </c>
      <c r="N21" s="59"/>
      <c r="O21" s="53">
        <f>SUM(O22:O24)</f>
        <v>6700</v>
      </c>
      <c r="P21" s="59"/>
      <c r="Q21" s="53">
        <f>SUM(Q22:Q24)</f>
        <v>88</v>
      </c>
    </row>
    <row r="22" spans="1:18">
      <c r="D22" s="50" t="s">
        <v>45</v>
      </c>
      <c r="E22" s="53">
        <v>820</v>
      </c>
      <c r="F22" s="59" t="s">
        <v>59</v>
      </c>
      <c r="G22" s="56">
        <v>0</v>
      </c>
      <c r="H22" s="59"/>
      <c r="I22" s="56">
        <v>0</v>
      </c>
      <c r="J22" s="59"/>
      <c r="K22" s="56">
        <v>39</v>
      </c>
      <c r="L22" s="59" t="s">
        <v>59</v>
      </c>
      <c r="M22" s="53">
        <v>280</v>
      </c>
      <c r="N22" s="59" t="s">
        <v>59</v>
      </c>
      <c r="O22" s="53">
        <v>501</v>
      </c>
      <c r="P22" s="59" t="s">
        <v>59</v>
      </c>
      <c r="Q22" s="53">
        <v>0</v>
      </c>
    </row>
    <row r="23" spans="1:18">
      <c r="D23" s="50" t="s">
        <v>46</v>
      </c>
      <c r="E23" s="53">
        <v>1835</v>
      </c>
      <c r="F23" s="59" t="s">
        <v>182</v>
      </c>
      <c r="G23" s="56">
        <v>78</v>
      </c>
      <c r="H23" s="59" t="s">
        <v>59</v>
      </c>
      <c r="I23" s="53">
        <v>118</v>
      </c>
      <c r="J23" s="59" t="s">
        <v>59</v>
      </c>
      <c r="K23" s="53">
        <v>252</v>
      </c>
      <c r="L23" s="59" t="s">
        <v>59</v>
      </c>
      <c r="M23" s="53">
        <v>768</v>
      </c>
      <c r="N23" s="59" t="s">
        <v>182</v>
      </c>
      <c r="O23" s="53">
        <v>567</v>
      </c>
      <c r="P23" s="59" t="s">
        <v>59</v>
      </c>
      <c r="Q23" s="53">
        <v>52</v>
      </c>
      <c r="R23" s="50" t="s">
        <v>59</v>
      </c>
    </row>
    <row r="24" spans="1:18" ht="14.25">
      <c r="D24" s="96" t="s">
        <v>172</v>
      </c>
      <c r="E24" s="53">
        <v>22753</v>
      </c>
      <c r="F24" s="59" t="s">
        <v>182</v>
      </c>
      <c r="G24" s="56">
        <v>915</v>
      </c>
      <c r="H24" s="59" t="s">
        <v>59</v>
      </c>
      <c r="I24" s="56">
        <v>1271</v>
      </c>
      <c r="J24" s="59" t="s">
        <v>59</v>
      </c>
      <c r="K24" s="53">
        <v>3357</v>
      </c>
      <c r="L24" s="59" t="s">
        <v>182</v>
      </c>
      <c r="M24" s="53">
        <v>11542</v>
      </c>
      <c r="N24" s="59" t="s">
        <v>182</v>
      </c>
      <c r="O24" s="53">
        <v>5632</v>
      </c>
      <c r="P24" s="59" t="s">
        <v>182</v>
      </c>
      <c r="Q24" s="53">
        <v>36</v>
      </c>
      <c r="R24" s="96" t="s">
        <v>59</v>
      </c>
    </row>
    <row r="25" spans="1:18">
      <c r="C25" s="271" t="s">
        <v>29</v>
      </c>
      <c r="D25" s="291"/>
      <c r="E25" s="53">
        <v>218</v>
      </c>
      <c r="F25" s="59" t="s">
        <v>59</v>
      </c>
      <c r="G25" s="56">
        <v>0</v>
      </c>
      <c r="H25" s="59"/>
      <c r="I25" s="56">
        <v>0</v>
      </c>
      <c r="J25" s="59"/>
      <c r="K25" s="53">
        <v>0</v>
      </c>
      <c r="L25" s="59"/>
      <c r="M25" s="53">
        <v>138</v>
      </c>
      <c r="N25" s="59" t="s">
        <v>59</v>
      </c>
      <c r="O25" s="56">
        <v>80</v>
      </c>
      <c r="P25" s="59" t="s">
        <v>59</v>
      </c>
      <c r="Q25" s="53">
        <v>0</v>
      </c>
    </row>
    <row r="26" spans="1:18">
      <c r="C26" s="144"/>
      <c r="D26" s="160"/>
      <c r="E26" s="53"/>
      <c r="F26" s="59"/>
      <c r="G26" s="56"/>
      <c r="H26" s="59"/>
      <c r="I26" s="53"/>
      <c r="J26" s="59"/>
      <c r="K26" s="53"/>
      <c r="L26" s="59"/>
      <c r="M26" s="53"/>
      <c r="N26" s="59"/>
      <c r="O26" s="53"/>
      <c r="P26" s="59"/>
      <c r="Q26" s="53"/>
    </row>
    <row r="27" spans="1:18" ht="14.25">
      <c r="B27" s="274" t="s">
        <v>173</v>
      </c>
      <c r="C27" s="274"/>
      <c r="D27" s="274"/>
      <c r="E27" s="59">
        <v>57948</v>
      </c>
      <c r="F27" s="59" t="s">
        <v>182</v>
      </c>
      <c r="G27" s="59">
        <v>2015</v>
      </c>
      <c r="H27" s="59" t="s">
        <v>59</v>
      </c>
      <c r="I27" s="59">
        <v>4717</v>
      </c>
      <c r="J27" s="59" t="s">
        <v>182</v>
      </c>
      <c r="K27" s="59">
        <v>9753</v>
      </c>
      <c r="L27" s="59" t="s">
        <v>182</v>
      </c>
      <c r="M27" s="59">
        <v>21220</v>
      </c>
      <c r="N27" s="59" t="s">
        <v>182</v>
      </c>
      <c r="O27" s="59">
        <v>19523</v>
      </c>
      <c r="P27" s="59" t="s">
        <v>182</v>
      </c>
      <c r="Q27" s="59">
        <v>720</v>
      </c>
      <c r="R27" s="96" t="s">
        <v>59</v>
      </c>
    </row>
    <row r="28" spans="1:18" ht="6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</row>
    <row r="29" spans="1:18" ht="32.25" customHeight="1">
      <c r="A29" s="49"/>
      <c r="B29" s="49"/>
      <c r="C29" s="49"/>
      <c r="D29" s="49"/>
      <c r="E29" s="68"/>
      <c r="F29" s="49"/>
      <c r="G29" s="68"/>
      <c r="H29" s="49"/>
      <c r="I29" s="68"/>
      <c r="J29" s="49"/>
      <c r="K29" s="68"/>
      <c r="L29" s="49"/>
      <c r="M29" s="68"/>
      <c r="N29" s="49"/>
      <c r="O29" s="68"/>
      <c r="P29" s="49"/>
      <c r="Q29" s="68"/>
    </row>
    <row r="30" spans="1:18">
      <c r="A30" s="120"/>
      <c r="B30" s="120"/>
      <c r="C30" s="120"/>
      <c r="D30" s="96"/>
      <c r="E30" s="279" t="s">
        <v>123</v>
      </c>
      <c r="F30" s="279"/>
      <c r="G30" s="279"/>
      <c r="H30" s="279"/>
      <c r="I30" s="279"/>
      <c r="J30" s="279"/>
      <c r="K30" s="279"/>
      <c r="L30" s="279"/>
      <c r="M30" s="279"/>
      <c r="N30" s="279"/>
      <c r="O30" s="279"/>
      <c r="P30" s="279"/>
    </row>
    <row r="31" spans="1:18" s="54" customFormat="1" ht="6.95" customHeight="1">
      <c r="A31" s="120"/>
      <c r="B31" s="120"/>
      <c r="C31" s="120"/>
      <c r="D31" s="96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223"/>
    </row>
    <row r="32" spans="1:18" s="54" customFormat="1" ht="6.95" customHeight="1">
      <c r="A32" s="120"/>
      <c r="B32" s="120"/>
      <c r="C32" s="120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223"/>
    </row>
    <row r="33" spans="1:17" s="54" customFormat="1" ht="12.75" customHeight="1">
      <c r="A33" s="316" t="s">
        <v>117</v>
      </c>
      <c r="B33" s="316"/>
      <c r="C33" s="316"/>
      <c r="D33" s="316"/>
      <c r="E33" s="283" t="s">
        <v>0</v>
      </c>
      <c r="F33" s="283"/>
      <c r="G33" s="315" t="s">
        <v>37</v>
      </c>
      <c r="H33" s="315"/>
      <c r="I33" s="315"/>
      <c r="J33" s="315"/>
      <c r="K33" s="315"/>
      <c r="L33" s="315"/>
      <c r="M33" s="315"/>
      <c r="N33" s="315"/>
      <c r="O33" s="315"/>
      <c r="P33" s="315"/>
      <c r="Q33" s="223"/>
    </row>
    <row r="34" spans="1:17" ht="6.95" customHeight="1">
      <c r="A34" s="316"/>
      <c r="B34" s="316"/>
      <c r="C34" s="316"/>
      <c r="D34" s="316"/>
      <c r="E34" s="283"/>
      <c r="F34" s="283"/>
      <c r="G34" s="99"/>
      <c r="H34" s="100"/>
      <c r="I34" s="99"/>
      <c r="J34" s="100"/>
      <c r="K34" s="99"/>
      <c r="L34" s="100"/>
      <c r="M34" s="99"/>
      <c r="N34" s="100"/>
      <c r="O34" s="99"/>
      <c r="P34" s="99"/>
    </row>
    <row r="35" spans="1:17" ht="6.95" customHeight="1">
      <c r="A35" s="316"/>
      <c r="B35" s="316"/>
      <c r="C35" s="316"/>
      <c r="D35" s="316"/>
      <c r="E35" s="283"/>
      <c r="F35" s="283"/>
      <c r="G35" s="101"/>
      <c r="H35" s="102"/>
      <c r="I35" s="101"/>
      <c r="J35" s="102"/>
      <c r="K35" s="101"/>
      <c r="L35" s="102"/>
      <c r="M35" s="101"/>
      <c r="N35" s="102"/>
      <c r="O35" s="101"/>
      <c r="P35" s="103"/>
    </row>
    <row r="36" spans="1:17" ht="35.25" customHeight="1">
      <c r="A36" s="316"/>
      <c r="B36" s="316"/>
      <c r="C36" s="316"/>
      <c r="D36" s="316"/>
      <c r="E36" s="283"/>
      <c r="F36" s="283"/>
      <c r="G36" s="283" t="s">
        <v>38</v>
      </c>
      <c r="H36" s="283"/>
      <c r="I36" s="283" t="s">
        <v>66</v>
      </c>
      <c r="J36" s="283"/>
      <c r="K36" s="283" t="s">
        <v>67</v>
      </c>
      <c r="L36" s="283"/>
      <c r="M36" s="283" t="s">
        <v>56</v>
      </c>
      <c r="N36" s="283"/>
      <c r="O36" s="283" t="s">
        <v>57</v>
      </c>
      <c r="P36" s="283"/>
    </row>
    <row r="37" spans="1:17" ht="6.95" customHeight="1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</row>
    <row r="38" spans="1:17" ht="6.95" customHeight="1">
      <c r="A38" s="9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</row>
    <row r="39" spans="1:17">
      <c r="A39" s="270" t="s">
        <v>0</v>
      </c>
      <c r="B39" s="270"/>
      <c r="C39" s="270"/>
      <c r="D39" s="270"/>
      <c r="E39" s="47">
        <f>G39++I39+K39+M39+O39</f>
        <v>99.99738583961603</v>
      </c>
      <c r="F39" s="52"/>
      <c r="G39" s="47">
        <f>G15/(E15-Q15)*100</f>
        <v>3.1568600796796082</v>
      </c>
      <c r="H39" s="52"/>
      <c r="I39" s="47">
        <f>I15/(E15-Q15)*100</f>
        <v>7.8592117783610265</v>
      </c>
      <c r="J39" s="52"/>
      <c r="K39" s="47">
        <f>K15/(E15-Q15)*100</f>
        <v>14.466240732801438</v>
      </c>
      <c r="L39" s="52"/>
      <c r="M39" s="47">
        <f>M15/(E15-Q15)*100</f>
        <v>49.243461984879694</v>
      </c>
      <c r="N39" s="52"/>
      <c r="O39" s="47">
        <f>O15/(E15-Q15)*100</f>
        <v>25.271611263894261</v>
      </c>
      <c r="P39" s="59"/>
    </row>
    <row r="40" spans="1:17">
      <c r="A40" s="96"/>
      <c r="B40" s="96"/>
      <c r="C40" s="104"/>
      <c r="D40" s="161"/>
      <c r="E40" s="53"/>
      <c r="F40" s="52"/>
      <c r="G40" s="56"/>
      <c r="H40" s="52"/>
      <c r="I40" s="53"/>
      <c r="J40" s="52"/>
      <c r="K40" s="53"/>
      <c r="L40" s="52"/>
      <c r="M40" s="56"/>
      <c r="N40" s="52"/>
      <c r="O40" s="56"/>
      <c r="P40" s="59"/>
    </row>
    <row r="41" spans="1:17" ht="14.25">
      <c r="A41" s="96"/>
      <c r="B41" s="274" t="s">
        <v>171</v>
      </c>
      <c r="C41" s="274"/>
      <c r="D41" s="274"/>
      <c r="E41" s="47">
        <f>SUM(E42,E45)</f>
        <v>100</v>
      </c>
      <c r="F41" s="52"/>
      <c r="G41" s="47">
        <f>SUM(G42,G45)</f>
        <v>100</v>
      </c>
      <c r="H41" s="52"/>
      <c r="I41" s="47">
        <f>SUM(I42,I45)</f>
        <v>100</v>
      </c>
      <c r="J41" s="52"/>
      <c r="K41" s="47">
        <f>SUM(K42,K45)</f>
        <v>100</v>
      </c>
      <c r="L41" s="52"/>
      <c r="M41" s="47">
        <f>SUM(M42,M45)</f>
        <v>100</v>
      </c>
      <c r="N41" s="52"/>
      <c r="O41" s="47">
        <f>SUM(O42,O45)</f>
        <v>100</v>
      </c>
      <c r="P41" s="59"/>
    </row>
    <row r="42" spans="1:17">
      <c r="A42" s="96"/>
      <c r="B42" s="96"/>
      <c r="C42" s="271" t="s">
        <v>105</v>
      </c>
      <c r="D42" s="271"/>
      <c r="E42" s="55">
        <f>E18*100/(E17-E25)</f>
        <v>81.046302581814658</v>
      </c>
      <c r="F42" s="52"/>
      <c r="G42" s="55">
        <f>G18*100/(G17-G25)</f>
        <v>75.316927665920957</v>
      </c>
      <c r="H42" s="52"/>
      <c r="I42" s="55">
        <f>I18*100/(I17-I25)</f>
        <v>86.534173533688801</v>
      </c>
      <c r="J42" s="52"/>
      <c r="K42" s="55">
        <f>K18*100/(K17-K25)</f>
        <v>79.638312123241789</v>
      </c>
      <c r="L42" s="52"/>
      <c r="M42" s="55">
        <f>M18*100/(M17-M25)</f>
        <v>82.712692920305372</v>
      </c>
      <c r="N42" s="52"/>
      <c r="O42" s="55">
        <f>O18*100/(O17-O25)</f>
        <v>76.681864058747777</v>
      </c>
      <c r="P42" s="59"/>
    </row>
    <row r="43" spans="1:17">
      <c r="A43" s="96"/>
      <c r="B43" s="96"/>
      <c r="C43" s="96"/>
      <c r="D43" s="96" t="s">
        <v>43</v>
      </c>
      <c r="E43" s="55">
        <f>E19*100/(E17-E25)</f>
        <v>57.164703512789714</v>
      </c>
      <c r="F43" s="52"/>
      <c r="G43" s="55">
        <f>G19*100/(G17-G25)</f>
        <v>51.926423067362663</v>
      </c>
      <c r="H43" s="52"/>
      <c r="I43" s="55">
        <f>I19*100/(I17-I25)</f>
        <v>77.392147358216192</v>
      </c>
      <c r="J43" s="52"/>
      <c r="K43" s="55">
        <f>K19*100/(K17-K25)</f>
        <v>71.221254744362582</v>
      </c>
      <c r="L43" s="52"/>
      <c r="M43" s="55">
        <f>M19*100/(M17-M25)</f>
        <v>48.666721590597021</v>
      </c>
      <c r="N43" s="52"/>
      <c r="O43" s="55">
        <f>O19*100/(O17-O25)</f>
        <v>63.362684021856403</v>
      </c>
      <c r="P43" s="59"/>
    </row>
    <row r="44" spans="1:17">
      <c r="A44" s="96"/>
      <c r="B44" s="96"/>
      <c r="C44" s="96"/>
      <c r="D44" s="96" t="s">
        <v>44</v>
      </c>
      <c r="E44" s="55">
        <f>E20*100/(E17-E25)</f>
        <v>23.881599069024936</v>
      </c>
      <c r="F44" s="52"/>
      <c r="G44" s="55">
        <f>G20*100/(G17-G25)</f>
        <v>23.390504598558291</v>
      </c>
      <c r="H44" s="52"/>
      <c r="I44" s="55">
        <f>I20*100/(I17-I25)</f>
        <v>9.142026175472612</v>
      </c>
      <c r="J44" s="52"/>
      <c r="K44" s="55">
        <f>K20*100/(K17-K25)</f>
        <v>8.417057378879214</v>
      </c>
      <c r="L44" s="52"/>
      <c r="M44" s="55">
        <f>M20*100/(M17-M25)</f>
        <v>34.045971329708351</v>
      </c>
      <c r="N44" s="52"/>
      <c r="O44" s="55">
        <f>O20*100/(O17-O25)</f>
        <v>13.31918003689138</v>
      </c>
      <c r="P44" s="59"/>
    </row>
    <row r="45" spans="1:17">
      <c r="A45" s="96"/>
      <c r="B45" s="96"/>
      <c r="C45" s="271" t="s">
        <v>63</v>
      </c>
      <c r="D45" s="271"/>
      <c r="E45" s="55">
        <f>E21*100/(E17-E25)</f>
        <v>18.953697418185346</v>
      </c>
      <c r="F45" s="52"/>
      <c r="G45" s="55">
        <f>G21*100/(G17-G25)</f>
        <v>24.683072334079046</v>
      </c>
      <c r="H45" s="52"/>
      <c r="I45" s="55">
        <f>I21*100/(I17-I25)</f>
        <v>13.465826466311198</v>
      </c>
      <c r="J45" s="52"/>
      <c r="K45" s="55">
        <f>K21*100/(K17-K25)</f>
        <v>20.361687876758204</v>
      </c>
      <c r="L45" s="52"/>
      <c r="M45" s="55">
        <f>M21*100/(M17-M25)</f>
        <v>17.287307079694624</v>
      </c>
      <c r="N45" s="52"/>
      <c r="O45" s="55">
        <f>O21*100/(O17-O25)</f>
        <v>23.318135941252219</v>
      </c>
      <c r="P45" s="59"/>
    </row>
    <row r="46" spans="1:17">
      <c r="A46" s="96"/>
      <c r="B46" s="96"/>
      <c r="C46" s="96"/>
      <c r="D46" s="96" t="s">
        <v>45</v>
      </c>
      <c r="E46" s="55">
        <f>E22*100/(E17-E25)</f>
        <v>0.61169835811208995</v>
      </c>
      <c r="F46" s="52"/>
      <c r="G46" s="56">
        <f>G22*100/(G17-G25)</f>
        <v>0</v>
      </c>
      <c r="H46" s="52"/>
      <c r="I46" s="56">
        <f>I22*100/(I17-I25)</f>
        <v>0</v>
      </c>
      <c r="J46" s="52"/>
      <c r="K46" s="56">
        <f>K22*100/(K17-K25)</f>
        <v>0.21768251841929001</v>
      </c>
      <c r="L46" s="52"/>
      <c r="M46" s="55">
        <f>M22*100/(M17-M25)</f>
        <v>0.38446751249519417</v>
      </c>
      <c r="N46" s="56"/>
      <c r="O46" s="55">
        <f>O22*100/(O17-O25)</f>
        <v>1.7436397173981137</v>
      </c>
      <c r="P46" s="59"/>
    </row>
    <row r="47" spans="1:17">
      <c r="A47" s="96"/>
      <c r="B47" s="96"/>
      <c r="C47" s="96"/>
      <c r="D47" s="96" t="s">
        <v>46</v>
      </c>
      <c r="E47" s="55">
        <f>E23*100/(E17-E25)</f>
        <v>1.3688615696776647</v>
      </c>
      <c r="F47" s="52"/>
      <c r="G47" s="56">
        <f>G23*100/(G17-G25)</f>
        <v>1.9388516032811334</v>
      </c>
      <c r="H47" s="52"/>
      <c r="I47" s="55">
        <f>I23*100/(I17-I25)</f>
        <v>1.1439650993698498</v>
      </c>
      <c r="J47" s="52"/>
      <c r="K47" s="55">
        <f>K23*100/SUM($K$18,K21)</f>
        <v>1.4065639651707971</v>
      </c>
      <c r="L47" s="52"/>
      <c r="M47" s="55">
        <f>M23*100/(M17-M25)</f>
        <v>1.0545394628439611</v>
      </c>
      <c r="N47" s="52"/>
      <c r="O47" s="55">
        <f>O23*100/(O17-O25)</f>
        <v>1.9733407580134341</v>
      </c>
      <c r="P47" s="59"/>
    </row>
    <row r="48" spans="1:17" ht="14.25">
      <c r="A48" s="96"/>
      <c r="B48" s="96"/>
      <c r="C48" s="96"/>
      <c r="D48" s="96" t="s">
        <v>172</v>
      </c>
      <c r="E48" s="55">
        <f>E24*100/(E17-E25)</f>
        <v>16.97313749039559</v>
      </c>
      <c r="F48" s="52"/>
      <c r="G48" s="55">
        <f>G24*100/(G17-G25)</f>
        <v>22.744220730797913</v>
      </c>
      <c r="H48" s="52"/>
      <c r="I48" s="55">
        <f>I24*100/(I17-I25)</f>
        <v>12.321861366941347</v>
      </c>
      <c r="J48" s="52"/>
      <c r="K48" s="55">
        <f>K24*100/(K17-K25)</f>
        <v>18.737441393168119</v>
      </c>
      <c r="L48" s="52"/>
      <c r="M48" s="55">
        <f>M24*100/(M17-M25)</f>
        <v>15.848300104355468</v>
      </c>
      <c r="N48" s="52"/>
      <c r="O48" s="55">
        <f>O24*100/(O17-O25)</f>
        <v>19.601155465840669</v>
      </c>
      <c r="P48" s="59"/>
    </row>
    <row r="49" spans="1:16">
      <c r="A49" s="96"/>
      <c r="B49" s="96"/>
      <c r="C49" s="145"/>
      <c r="D49" s="161"/>
      <c r="E49" s="53"/>
      <c r="F49" s="52"/>
      <c r="G49" s="56"/>
      <c r="H49" s="52"/>
      <c r="I49" s="53"/>
      <c r="J49" s="52"/>
      <c r="K49" s="53"/>
      <c r="L49" s="52"/>
      <c r="M49" s="56"/>
      <c r="N49" s="52"/>
      <c r="O49" s="56"/>
      <c r="P49" s="59"/>
    </row>
    <row r="50" spans="1:16" ht="14.25">
      <c r="A50" s="96"/>
      <c r="B50" s="274" t="s">
        <v>173</v>
      </c>
      <c r="C50" s="274"/>
      <c r="D50" s="274"/>
      <c r="E50" s="47">
        <f>SUM(G50,I50,K50,M50,O50)</f>
        <v>100</v>
      </c>
      <c r="F50" s="52"/>
      <c r="G50" s="47">
        <f>G27*100/(E27-Q27)</f>
        <v>3.5210037044803242</v>
      </c>
      <c r="H50" s="52"/>
      <c r="I50" s="47">
        <f>I27*100/(E27-Q27)</f>
        <v>8.2424687216048085</v>
      </c>
      <c r="J50" s="52"/>
      <c r="K50" s="47">
        <f>K27*100/(E27-Q27)</f>
        <v>17.042356888236526</v>
      </c>
      <c r="L50" s="52"/>
      <c r="M50" s="47">
        <f>M27*100/(E27-Q27)</f>
        <v>37.079751170755571</v>
      </c>
      <c r="N50" s="52"/>
      <c r="O50" s="47">
        <f>O27*100/(E27-Q27)</f>
        <v>34.114419514922766</v>
      </c>
      <c r="P50" s="59"/>
    </row>
    <row r="51" spans="1:16" ht="6.75" customHeight="1" thickBot="1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</row>
    <row r="52" spans="1:16" ht="6.95" customHeight="1">
      <c r="A52" s="96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</row>
    <row r="53" spans="1:16">
      <c r="A53" s="126" t="s">
        <v>42</v>
      </c>
      <c r="B53" s="7"/>
      <c r="C53" s="123">
        <v>1</v>
      </c>
      <c r="D53" s="312" t="s">
        <v>174</v>
      </c>
      <c r="E53" s="312"/>
      <c r="F53" s="312"/>
      <c r="G53" s="312"/>
      <c r="H53" s="312"/>
      <c r="I53" s="312"/>
      <c r="J53" s="312"/>
      <c r="K53" s="312"/>
      <c r="L53" s="312"/>
      <c r="M53" s="312"/>
      <c r="N53" s="312"/>
      <c r="O53" s="312"/>
      <c r="P53" s="312"/>
    </row>
    <row r="54" spans="1:16">
      <c r="A54" s="126"/>
      <c r="B54" s="7"/>
      <c r="C54" s="123">
        <v>2</v>
      </c>
      <c r="D54" s="312" t="s">
        <v>104</v>
      </c>
      <c r="E54" s="312"/>
      <c r="F54" s="312"/>
      <c r="G54" s="312"/>
      <c r="H54" s="312"/>
      <c r="I54" s="312"/>
      <c r="J54" s="312"/>
      <c r="K54" s="312"/>
      <c r="L54" s="312"/>
      <c r="M54" s="312"/>
      <c r="N54" s="312"/>
      <c r="O54" s="312"/>
      <c r="P54" s="312"/>
    </row>
    <row r="55" spans="1:16">
      <c r="A55" s="126"/>
      <c r="B55" s="7"/>
      <c r="C55" s="123">
        <v>3</v>
      </c>
      <c r="D55" s="312" t="s">
        <v>175</v>
      </c>
      <c r="E55" s="312"/>
      <c r="F55" s="312"/>
      <c r="G55" s="312"/>
      <c r="H55" s="312"/>
      <c r="I55" s="312"/>
      <c r="J55" s="312"/>
      <c r="K55" s="312"/>
      <c r="L55" s="312"/>
      <c r="M55" s="312"/>
      <c r="N55" s="312"/>
      <c r="O55" s="312"/>
      <c r="P55" s="312"/>
    </row>
    <row r="56" spans="1:16">
      <c r="A56" s="7"/>
      <c r="B56" s="7"/>
      <c r="C56" s="124">
        <v>0</v>
      </c>
      <c r="D56" s="162" t="s">
        <v>36</v>
      </c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</row>
    <row r="57" spans="1:16">
      <c r="A57" s="1"/>
      <c r="B57" s="1"/>
      <c r="C57" s="125" t="s">
        <v>59</v>
      </c>
      <c r="D57" s="162" t="s">
        <v>111</v>
      </c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</row>
  </sheetData>
  <mergeCells count="37">
    <mergeCell ref="D53:P53"/>
    <mergeCell ref="D54:P54"/>
    <mergeCell ref="D55:P55"/>
    <mergeCell ref="B50:D50"/>
    <mergeCell ref="E30:P30"/>
    <mergeCell ref="G33:P33"/>
    <mergeCell ref="B41:D41"/>
    <mergeCell ref="A33:D36"/>
    <mergeCell ref="C42:D42"/>
    <mergeCell ref="E33:F36"/>
    <mergeCell ref="G36:H36"/>
    <mergeCell ref="K36:L36"/>
    <mergeCell ref="C45:D45"/>
    <mergeCell ref="I36:J36"/>
    <mergeCell ref="A39:D39"/>
    <mergeCell ref="E6:P6"/>
    <mergeCell ref="E9:F12"/>
    <mergeCell ref="I12:J12"/>
    <mergeCell ref="M12:N12"/>
    <mergeCell ref="G10:Q10"/>
    <mergeCell ref="E7:R7"/>
    <mergeCell ref="A3:R3"/>
    <mergeCell ref="A2:R2"/>
    <mergeCell ref="A1:R1"/>
    <mergeCell ref="C21:D21"/>
    <mergeCell ref="M36:N36"/>
    <mergeCell ref="O36:P36"/>
    <mergeCell ref="B27:D27"/>
    <mergeCell ref="G12:H12"/>
    <mergeCell ref="K12:L12"/>
    <mergeCell ref="C25:D25"/>
    <mergeCell ref="C18:D18"/>
    <mergeCell ref="A15:D15"/>
    <mergeCell ref="B17:D17"/>
    <mergeCell ref="G9:P9"/>
    <mergeCell ref="A9:D12"/>
    <mergeCell ref="O12:P12"/>
  </mergeCells>
  <phoneticPr fontId="0" type="noConversion"/>
  <hyperlinks>
    <hyperlink ref="S1" location="Índice!A1" display="Ir a Índice" xr:uid="{00000000-0004-0000-0800-000000000000}"/>
  </hyperlinks>
  <printOptions horizontalCentered="1"/>
  <pageMargins left="1.1605511811023623" right="0.59055118110236227" top="0.78740157480314965" bottom="0.78740157480314965" header="0.39370078740157483" footer="0.39370078740157483"/>
  <pageSetup paperSize="9" scale="71" orientation="landscape" r:id="rId1"/>
  <headerFooter alignWithMargins="0"/>
  <ignoredErrors>
    <ignoredError sqref="G21:Q21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57"/>
  <sheetViews>
    <sheetView showGridLines="0" zoomScaleNormal="100" workbookViewId="0">
      <selection activeCell="S1" sqref="S1"/>
    </sheetView>
  </sheetViews>
  <sheetFormatPr defaultColWidth="11.42578125" defaultRowHeight="12.75"/>
  <cols>
    <col min="1" max="1" width="5.5703125" style="96" customWidth="1"/>
    <col min="2" max="2" width="7.42578125" style="96" customWidth="1"/>
    <col min="3" max="3" width="3.140625" style="96" customWidth="1"/>
    <col min="4" max="4" width="31.7109375" style="96" customWidth="1"/>
    <col min="5" max="5" width="10" style="96" bestFit="1" customWidth="1"/>
    <col min="6" max="6" width="3.7109375" style="96" customWidth="1"/>
    <col min="7" max="7" width="12.7109375" style="96" customWidth="1"/>
    <col min="8" max="8" width="3.7109375" style="96" customWidth="1"/>
    <col min="9" max="9" width="12.7109375" style="96" customWidth="1"/>
    <col min="10" max="11" width="3.7109375" style="96" customWidth="1"/>
    <col min="12" max="12" width="7.28515625" style="96" bestFit="1" customWidth="1"/>
    <col min="13" max="13" width="1.7109375" style="96" bestFit="1" customWidth="1"/>
    <col min="14" max="14" width="9.28515625" style="96" bestFit="1" customWidth="1"/>
    <col min="15" max="15" width="1.7109375" style="96" bestFit="1" customWidth="1"/>
    <col min="16" max="16" width="11.5703125" style="96" bestFit="1" customWidth="1"/>
    <col min="17" max="17" width="1.7109375" style="96" bestFit="1" customWidth="1"/>
    <col min="18" max="18" width="5.7109375" style="96" customWidth="1"/>
    <col min="19" max="16384" width="11.42578125" style="50"/>
  </cols>
  <sheetData>
    <row r="1" spans="1:19" s="69" customFormat="1" ht="15">
      <c r="A1" s="310" t="s">
        <v>99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S1" s="147" t="s">
        <v>181</v>
      </c>
    </row>
    <row r="2" spans="1:19" s="69" customFormat="1" ht="15" customHeight="1">
      <c r="A2" s="318" t="s">
        <v>177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</row>
    <row r="3" spans="1:19" s="69" customFormat="1" ht="15">
      <c r="A3" s="310" t="s">
        <v>198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</row>
    <row r="4" spans="1:19" s="71" customFormat="1" ht="6.95" customHeight="1" thickBo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</row>
    <row r="5" spans="1:19" ht="6" customHeight="1"/>
    <row r="6" spans="1:19" ht="12.75" customHeight="1">
      <c r="A6" s="120"/>
      <c r="B6" s="120"/>
      <c r="C6" s="120"/>
      <c r="E6" s="279" t="s">
        <v>121</v>
      </c>
      <c r="F6" s="279"/>
      <c r="G6" s="279"/>
      <c r="H6" s="279"/>
      <c r="I6" s="279"/>
      <c r="J6" s="279"/>
      <c r="L6" s="279" t="s">
        <v>123</v>
      </c>
      <c r="M6" s="279"/>
      <c r="N6" s="279"/>
      <c r="O6" s="279"/>
      <c r="P6" s="279"/>
      <c r="Q6" s="279"/>
    </row>
    <row r="7" spans="1:19" ht="6" customHeight="1">
      <c r="A7" s="120"/>
      <c r="B7" s="120"/>
      <c r="C7" s="120"/>
      <c r="E7" s="97"/>
      <c r="F7" s="97"/>
      <c r="G7" s="97"/>
      <c r="H7" s="97"/>
      <c r="I7" s="97"/>
      <c r="J7" s="97"/>
      <c r="L7" s="97"/>
      <c r="M7" s="97"/>
      <c r="N7" s="97"/>
      <c r="O7" s="97"/>
      <c r="P7" s="97"/>
      <c r="Q7" s="97"/>
    </row>
    <row r="8" spans="1:19" ht="6" customHeight="1">
      <c r="A8" s="120"/>
      <c r="B8" s="120"/>
      <c r="C8" s="120"/>
    </row>
    <row r="9" spans="1:19" ht="12.75" customHeight="1">
      <c r="A9" s="316" t="s">
        <v>116</v>
      </c>
      <c r="B9" s="316"/>
      <c r="C9" s="316"/>
      <c r="D9" s="316"/>
      <c r="E9" s="283" t="s">
        <v>64</v>
      </c>
      <c r="F9" s="283"/>
      <c r="G9" s="315" t="s">
        <v>33</v>
      </c>
      <c r="H9" s="315"/>
      <c r="I9" s="315"/>
      <c r="J9" s="315"/>
      <c r="K9" s="226"/>
      <c r="L9" s="283" t="s">
        <v>64</v>
      </c>
      <c r="M9" s="283"/>
      <c r="N9" s="315" t="s">
        <v>33</v>
      </c>
      <c r="O9" s="315"/>
      <c r="P9" s="315"/>
      <c r="Q9" s="315"/>
    </row>
    <row r="10" spans="1:19" ht="6" customHeight="1">
      <c r="A10" s="316"/>
      <c r="B10" s="316"/>
      <c r="C10" s="316"/>
      <c r="D10" s="316"/>
      <c r="E10" s="283"/>
      <c r="F10" s="283"/>
      <c r="G10" s="99"/>
      <c r="H10" s="99"/>
      <c r="I10" s="99"/>
      <c r="J10" s="99"/>
      <c r="K10" s="101"/>
      <c r="L10" s="283"/>
      <c r="M10" s="283"/>
      <c r="N10" s="99"/>
      <c r="O10" s="99"/>
      <c r="P10" s="99"/>
      <c r="Q10" s="99"/>
    </row>
    <row r="11" spans="1:19" ht="6" customHeight="1">
      <c r="A11" s="316"/>
      <c r="B11" s="316"/>
      <c r="C11" s="316"/>
      <c r="D11" s="316"/>
      <c r="E11" s="283"/>
      <c r="F11" s="283"/>
      <c r="G11" s="101"/>
      <c r="H11" s="101"/>
      <c r="I11" s="101"/>
      <c r="L11" s="283"/>
      <c r="M11" s="283"/>
      <c r="N11" s="101"/>
      <c r="O11" s="101"/>
      <c r="P11" s="101"/>
    </row>
    <row r="12" spans="1:19" ht="12.75" customHeight="1">
      <c r="A12" s="316"/>
      <c r="B12" s="316"/>
      <c r="C12" s="316"/>
      <c r="D12" s="316"/>
      <c r="E12" s="283"/>
      <c r="F12" s="283"/>
      <c r="G12" s="283" t="s">
        <v>34</v>
      </c>
      <c r="H12" s="283"/>
      <c r="I12" s="283" t="s">
        <v>35</v>
      </c>
      <c r="J12" s="283"/>
      <c r="K12" s="212"/>
      <c r="L12" s="283"/>
      <c r="M12" s="283"/>
      <c r="N12" s="283" t="s">
        <v>34</v>
      </c>
      <c r="O12" s="283"/>
      <c r="P12" s="283" t="s">
        <v>35</v>
      </c>
      <c r="Q12" s="283"/>
    </row>
    <row r="13" spans="1:19" s="49" customFormat="1" ht="6" customHeight="1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8"/>
    </row>
    <row r="14" spans="1:19" ht="6" customHeight="1"/>
    <row r="15" spans="1:19" ht="12.75" customHeight="1">
      <c r="A15" s="274" t="s">
        <v>0</v>
      </c>
      <c r="B15" s="274"/>
      <c r="C15" s="274"/>
      <c r="D15" s="274"/>
      <c r="G15" s="132"/>
    </row>
    <row r="16" spans="1:19">
      <c r="B16" s="274" t="s">
        <v>87</v>
      </c>
      <c r="C16" s="274"/>
      <c r="D16" s="274"/>
      <c r="E16" s="59">
        <v>76631</v>
      </c>
      <c r="F16" s="59"/>
      <c r="G16" s="59">
        <v>72027</v>
      </c>
      <c r="H16" s="59"/>
      <c r="I16" s="59">
        <v>4605</v>
      </c>
      <c r="J16" s="108"/>
      <c r="K16" s="108"/>
      <c r="L16" s="47">
        <f>SUM(L17:L22)</f>
        <v>100.00136492683993</v>
      </c>
      <c r="M16" s="108"/>
      <c r="N16" s="47">
        <f>SUM(N17:N22)</f>
        <v>100.00000000000001</v>
      </c>
      <c r="O16" s="108"/>
      <c r="P16" s="47">
        <f>SUM(P17:P22)</f>
        <v>100</v>
      </c>
      <c r="Q16" s="108"/>
    </row>
    <row r="17" spans="1:19">
      <c r="C17" s="271" t="s">
        <v>47</v>
      </c>
      <c r="D17" s="271"/>
      <c r="E17" s="109">
        <v>25675</v>
      </c>
      <c r="F17" s="108"/>
      <c r="G17" s="109">
        <v>25063</v>
      </c>
      <c r="H17" s="108"/>
      <c r="I17" s="109">
        <v>612</v>
      </c>
      <c r="J17" s="108"/>
      <c r="K17" s="108"/>
      <c r="L17" s="105">
        <f>E17*100/(E16-E23)</f>
        <v>35.044496614981441</v>
      </c>
      <c r="M17" s="108"/>
      <c r="N17" s="105">
        <f>G17*100/(G16-G23)</f>
        <v>36.412901351155021</v>
      </c>
      <c r="O17" s="108"/>
      <c r="P17" s="105">
        <f>I17*100/(I16-I23)</f>
        <v>13.799323562570462</v>
      </c>
      <c r="Q17" s="108"/>
    </row>
    <row r="18" spans="1:19">
      <c r="C18" s="271" t="s">
        <v>100</v>
      </c>
      <c r="D18" s="271"/>
      <c r="E18" s="109">
        <v>8352</v>
      </c>
      <c r="F18" s="108"/>
      <c r="G18" s="109">
        <v>7993</v>
      </c>
      <c r="H18" s="108"/>
      <c r="I18" s="109">
        <v>359</v>
      </c>
      <c r="J18" s="108"/>
      <c r="K18" s="108"/>
      <c r="L18" s="105">
        <f>E18*100/(E16-E23)</f>
        <v>11.399868967023368</v>
      </c>
      <c r="M18" s="108"/>
      <c r="N18" s="105">
        <f>G18*100/(G16-G23)</f>
        <v>11.612668894377451</v>
      </c>
      <c r="O18" s="108"/>
      <c r="P18" s="105">
        <f>I18*100/(I16-I23)</f>
        <v>8.0947012401352882</v>
      </c>
      <c r="Q18" s="108"/>
    </row>
    <row r="19" spans="1:19">
      <c r="C19" s="271" t="s">
        <v>82</v>
      </c>
      <c r="D19" s="271"/>
      <c r="E19" s="109">
        <v>12901</v>
      </c>
      <c r="F19" s="108"/>
      <c r="G19" s="109">
        <v>12901</v>
      </c>
      <c r="H19" s="108"/>
      <c r="I19" s="109">
        <v>0</v>
      </c>
      <c r="J19" s="108"/>
      <c r="K19" s="108"/>
      <c r="L19" s="105">
        <f>E19*100/(E16-E23)</f>
        <v>17.608921161825727</v>
      </c>
      <c r="M19" s="108"/>
      <c r="N19" s="105">
        <f>G19*100/(G16-G23)</f>
        <v>18.743280546273429</v>
      </c>
      <c r="O19" s="108"/>
      <c r="P19" s="105">
        <f>I19*100/(I16-I23)</f>
        <v>0</v>
      </c>
      <c r="Q19" s="108"/>
    </row>
    <row r="20" spans="1:19">
      <c r="C20" s="271" t="s">
        <v>48</v>
      </c>
      <c r="D20" s="271"/>
      <c r="E20" s="109">
        <v>9493</v>
      </c>
      <c r="F20" s="108"/>
      <c r="G20" s="109">
        <v>8666</v>
      </c>
      <c r="H20" s="108"/>
      <c r="I20" s="109">
        <v>827</v>
      </c>
      <c r="J20" s="108" t="s">
        <v>59</v>
      </c>
      <c r="K20" s="108"/>
      <c r="L20" s="105">
        <f>E20*100/(E16-E23)</f>
        <v>12.957250491373662</v>
      </c>
      <c r="M20" s="108"/>
      <c r="N20" s="105">
        <f>G20*100/(G16-G23)</f>
        <v>12.59044021502252</v>
      </c>
      <c r="O20" s="108"/>
      <c r="P20" s="105">
        <f>I20*100/(I16-I23)</f>
        <v>18.647125140924466</v>
      </c>
      <c r="Q20" s="108"/>
    </row>
    <row r="21" spans="1:19">
      <c r="C21" s="271" t="s">
        <v>49</v>
      </c>
      <c r="D21" s="271"/>
      <c r="E21" s="109">
        <v>16534</v>
      </c>
      <c r="F21" s="108"/>
      <c r="G21" s="109">
        <v>13897</v>
      </c>
      <c r="H21" s="108"/>
      <c r="I21" s="109">
        <v>2637</v>
      </c>
      <c r="J21" s="108"/>
      <c r="K21" s="108"/>
      <c r="L21" s="105">
        <f>E21*100/(E16-E23)</f>
        <v>22.567700371260102</v>
      </c>
      <c r="M21" s="108"/>
      <c r="N21" s="105">
        <f>G21*100/(G16-G23)</f>
        <v>20.190323986633736</v>
      </c>
      <c r="O21" s="108"/>
      <c r="P21" s="105">
        <f>I21*100/(I16-I23)</f>
        <v>59.458850056369783</v>
      </c>
      <c r="Q21" s="108"/>
    </row>
    <row r="22" spans="1:19" ht="14.25">
      <c r="C22" s="271" t="s">
        <v>178</v>
      </c>
      <c r="D22" s="271"/>
      <c r="E22" s="109">
        <v>310</v>
      </c>
      <c r="F22" s="108" t="s">
        <v>59</v>
      </c>
      <c r="G22" s="109">
        <v>310</v>
      </c>
      <c r="H22" s="108" t="s">
        <v>59</v>
      </c>
      <c r="I22" s="140">
        <v>0</v>
      </c>
      <c r="J22" s="108"/>
      <c r="K22" s="108"/>
      <c r="L22" s="105">
        <f>E22*100/(E16-E23)</f>
        <v>0.42312732037562789</v>
      </c>
      <c r="M22" s="108"/>
      <c r="N22" s="105">
        <f>G22*100/(G16-G23)</f>
        <v>0.45038500653784685</v>
      </c>
      <c r="O22" s="108"/>
      <c r="P22" s="105">
        <f>I22*100/(I16-I23)</f>
        <v>0</v>
      </c>
      <c r="Q22" s="108"/>
    </row>
    <row r="23" spans="1:19">
      <c r="C23" s="271" t="s">
        <v>29</v>
      </c>
      <c r="D23" s="271"/>
      <c r="E23" s="109">
        <v>3367</v>
      </c>
      <c r="F23" s="108"/>
      <c r="G23" s="109">
        <v>3197</v>
      </c>
      <c r="H23" s="108"/>
      <c r="I23" s="140">
        <v>170</v>
      </c>
      <c r="J23" s="108"/>
      <c r="K23" s="108"/>
      <c r="L23" s="118" t="s">
        <v>122</v>
      </c>
      <c r="M23" s="119"/>
      <c r="N23" s="118" t="s">
        <v>122</v>
      </c>
      <c r="O23" s="132"/>
      <c r="P23" s="118" t="s">
        <v>122</v>
      </c>
      <c r="Q23" s="108"/>
    </row>
    <row r="24" spans="1:19">
      <c r="E24" s="109"/>
      <c r="F24" s="108"/>
      <c r="G24" s="109"/>
      <c r="H24" s="108"/>
      <c r="I24" s="109"/>
      <c r="J24" s="108"/>
      <c r="K24" s="108"/>
      <c r="L24" s="109"/>
      <c r="M24" s="108"/>
      <c r="N24" s="109"/>
      <c r="O24" s="108"/>
      <c r="P24" s="109"/>
      <c r="Q24" s="108"/>
    </row>
    <row r="25" spans="1:19">
      <c r="B25" s="274" t="s">
        <v>88</v>
      </c>
      <c r="C25" s="274"/>
      <c r="D25" s="274"/>
      <c r="E25" s="59">
        <v>76631</v>
      </c>
      <c r="F25" s="59"/>
      <c r="G25" s="59">
        <v>72027</v>
      </c>
      <c r="H25" s="59"/>
      <c r="I25" s="59">
        <v>4605</v>
      </c>
      <c r="J25" s="108"/>
      <c r="K25" s="108"/>
      <c r="L25" s="47">
        <f>SUM(L26:L31)</f>
        <v>100</v>
      </c>
      <c r="M25" s="108"/>
      <c r="N25" s="47">
        <f>SUM(N26:N31)</f>
        <v>100</v>
      </c>
      <c r="O25" s="108"/>
      <c r="P25" s="47">
        <f>SUM(P26:P31)</f>
        <v>99.978284473398475</v>
      </c>
      <c r="Q25" s="108"/>
    </row>
    <row r="26" spans="1:19">
      <c r="A26" s="110"/>
      <c r="B26" s="110"/>
      <c r="C26" s="271" t="s">
        <v>52</v>
      </c>
      <c r="D26" s="271"/>
      <c r="E26" s="109">
        <v>24914</v>
      </c>
      <c r="F26" s="108"/>
      <c r="G26" s="109">
        <v>24398</v>
      </c>
      <c r="H26" s="108"/>
      <c r="I26" s="109">
        <v>516</v>
      </c>
      <c r="J26" s="108"/>
      <c r="K26" s="108"/>
      <c r="L26" s="105">
        <f t="shared" ref="L26:L31" si="0">E26/($E$25-$E$32)*100</f>
        <v>33.284792454342629</v>
      </c>
      <c r="M26" s="108"/>
      <c r="N26" s="105">
        <f>G26*100/(G25-G32)</f>
        <v>34.731732315970788</v>
      </c>
      <c r="O26" s="108"/>
      <c r="P26" s="105">
        <f>I26*100/(I25-I32)</f>
        <v>11.205211726384364</v>
      </c>
      <c r="Q26" s="108"/>
      <c r="S26" s="148"/>
    </row>
    <row r="27" spans="1:19">
      <c r="A27" s="110"/>
      <c r="B27" s="110"/>
      <c r="C27" s="271" t="s">
        <v>106</v>
      </c>
      <c r="D27" s="271"/>
      <c r="E27" s="109">
        <v>9327</v>
      </c>
      <c r="F27" s="108"/>
      <c r="G27" s="109">
        <v>8878</v>
      </c>
      <c r="H27" s="108"/>
      <c r="I27" s="109">
        <v>449</v>
      </c>
      <c r="J27" s="108"/>
      <c r="K27" s="108"/>
      <c r="L27" s="105">
        <f t="shared" si="0"/>
        <v>12.460755367329762</v>
      </c>
      <c r="M27" s="108"/>
      <c r="N27" s="105">
        <f>G27*100/(G25-G32)</f>
        <v>12.638262132190698</v>
      </c>
      <c r="O27" s="108"/>
      <c r="P27" s="105">
        <f>I27*100/(I25-I32)</f>
        <v>9.7502714440825198</v>
      </c>
      <c r="Q27" s="108"/>
      <c r="S27" s="148"/>
    </row>
    <row r="28" spans="1:19">
      <c r="A28" s="110"/>
      <c r="B28" s="110"/>
      <c r="C28" s="271" t="s">
        <v>107</v>
      </c>
      <c r="D28" s="271"/>
      <c r="E28" s="109">
        <v>12737</v>
      </c>
      <c r="F28" s="108"/>
      <c r="G28" s="109">
        <v>12727</v>
      </c>
      <c r="H28" s="108"/>
      <c r="I28" s="109">
        <v>10</v>
      </c>
      <c r="J28" s="108"/>
      <c r="K28" s="108"/>
      <c r="L28" s="105">
        <f t="shared" si="0"/>
        <v>17.016472725815287</v>
      </c>
      <c r="M28" s="108"/>
      <c r="N28" s="105">
        <f>G28*100/(G25-G32)</f>
        <v>18.117499679701623</v>
      </c>
      <c r="O28" s="108"/>
      <c r="P28" s="105">
        <f>I28*100/(I25-I32)</f>
        <v>0.21715526601520088</v>
      </c>
      <c r="Q28" s="108"/>
      <c r="S28" s="148"/>
    </row>
    <row r="29" spans="1:19">
      <c r="A29" s="110"/>
      <c r="B29" s="110"/>
      <c r="C29" s="271" t="s">
        <v>90</v>
      </c>
      <c r="D29" s="271"/>
      <c r="E29" s="109">
        <v>4849</v>
      </c>
      <c r="F29" s="108"/>
      <c r="G29" s="109">
        <v>4472</v>
      </c>
      <c r="H29" s="108"/>
      <c r="I29" s="109">
        <v>377</v>
      </c>
      <c r="J29" s="108" t="s">
        <v>59</v>
      </c>
      <c r="K29" s="108"/>
      <c r="L29" s="105">
        <f t="shared" si="0"/>
        <v>6.4782033640165135</v>
      </c>
      <c r="M29" s="108"/>
      <c r="N29" s="105">
        <f>G29*100/(G25-G32)</f>
        <v>6.3661081612026136</v>
      </c>
      <c r="O29" s="108"/>
      <c r="P29" s="105">
        <f>I29*100/(I25-I32)</f>
        <v>8.1867535287730728</v>
      </c>
      <c r="Q29" s="108"/>
      <c r="S29" s="148"/>
    </row>
    <row r="30" spans="1:19">
      <c r="A30" s="110"/>
      <c r="B30" s="110"/>
      <c r="C30" s="271" t="s">
        <v>50</v>
      </c>
      <c r="D30" s="271"/>
      <c r="E30" s="109">
        <v>7035</v>
      </c>
      <c r="F30" s="108"/>
      <c r="G30" s="109">
        <v>6192</v>
      </c>
      <c r="H30" s="108"/>
      <c r="I30" s="109">
        <v>843</v>
      </c>
      <c r="J30" s="108" t="s">
        <v>59</v>
      </c>
      <c r="K30" s="108"/>
      <c r="L30" s="105">
        <f t="shared" si="0"/>
        <v>9.3986720284298144</v>
      </c>
      <c r="M30" s="108"/>
      <c r="N30" s="105">
        <f>G30*100/(G25-G32)</f>
        <v>8.8146113001266961</v>
      </c>
      <c r="O30" s="108"/>
      <c r="P30" s="105">
        <f>I30*100/(I25-I32)</f>
        <v>18.306188925081432</v>
      </c>
      <c r="Q30" s="108"/>
      <c r="S30" s="148"/>
    </row>
    <row r="31" spans="1:19">
      <c r="A31" s="110"/>
      <c r="B31" s="110"/>
      <c r="C31" s="271" t="s">
        <v>51</v>
      </c>
      <c r="D31" s="271"/>
      <c r="E31" s="109">
        <v>15989</v>
      </c>
      <c r="F31" s="108"/>
      <c r="G31" s="109">
        <v>13580</v>
      </c>
      <c r="H31" s="108"/>
      <c r="I31" s="109">
        <v>2409</v>
      </c>
      <c r="J31" s="108"/>
      <c r="K31" s="108"/>
      <c r="L31" s="105">
        <f t="shared" si="0"/>
        <v>21.361104060065998</v>
      </c>
      <c r="M31" s="108"/>
      <c r="N31" s="105">
        <f>G31*100/(G25-G32)</f>
        <v>19.331786410807577</v>
      </c>
      <c r="O31" s="108"/>
      <c r="P31" s="105">
        <f>I31*100/(I25-I32)</f>
        <v>52.312703583061889</v>
      </c>
      <c r="Q31" s="108"/>
      <c r="S31" s="148"/>
    </row>
    <row r="32" spans="1:19">
      <c r="A32" s="110"/>
      <c r="B32" s="110"/>
      <c r="C32" s="133" t="s">
        <v>29</v>
      </c>
      <c r="D32" s="209"/>
      <c r="E32" s="109">
        <v>1780</v>
      </c>
      <c r="F32" s="108" t="s">
        <v>59</v>
      </c>
      <c r="G32" s="109">
        <v>1780</v>
      </c>
      <c r="H32" s="108" t="s">
        <v>59</v>
      </c>
      <c r="I32" s="140">
        <v>0</v>
      </c>
      <c r="J32" s="108"/>
      <c r="K32" s="108"/>
      <c r="L32" s="118" t="s">
        <v>122</v>
      </c>
      <c r="M32" s="119"/>
      <c r="N32" s="118" t="s">
        <v>122</v>
      </c>
      <c r="O32" s="132"/>
      <c r="P32" s="118" t="s">
        <v>122</v>
      </c>
      <c r="Q32" s="108"/>
      <c r="S32" s="148"/>
    </row>
    <row r="33" spans="1:18">
      <c r="A33" s="110"/>
      <c r="B33" s="110"/>
      <c r="C33" s="141"/>
      <c r="E33" s="109"/>
      <c r="F33" s="108"/>
      <c r="G33" s="109"/>
      <c r="H33" s="108"/>
      <c r="I33" s="140"/>
      <c r="J33" s="108"/>
      <c r="K33" s="108"/>
      <c r="L33" s="109"/>
      <c r="M33" s="108"/>
      <c r="N33" s="109"/>
      <c r="O33" s="108"/>
      <c r="P33" s="140"/>
      <c r="Q33" s="108"/>
    </row>
    <row r="34" spans="1:18">
      <c r="B34" s="274" t="s">
        <v>89</v>
      </c>
      <c r="C34" s="274"/>
      <c r="D34" s="274"/>
      <c r="E34" s="59">
        <v>76631</v>
      </c>
      <c r="F34" s="59"/>
      <c r="G34" s="59">
        <v>72027</v>
      </c>
      <c r="H34" s="59"/>
      <c r="I34" s="59">
        <v>4605</v>
      </c>
      <c r="J34" s="108"/>
      <c r="K34" s="108"/>
      <c r="L34" s="47">
        <f>SUM(L35:L38)</f>
        <v>100.00131478608429</v>
      </c>
      <c r="M34" s="108"/>
      <c r="N34" s="47">
        <f>SUM(N35:N38)</f>
        <v>100</v>
      </c>
      <c r="O34" s="108"/>
      <c r="P34" s="47">
        <f>SUM(P35:P38)</f>
        <v>99.999999999999986</v>
      </c>
      <c r="Q34" s="108"/>
    </row>
    <row r="35" spans="1:18">
      <c r="A35" s="110"/>
      <c r="B35" s="110"/>
      <c r="C35" s="317" t="s">
        <v>183</v>
      </c>
      <c r="D35" s="317"/>
      <c r="E35" s="109">
        <v>47037</v>
      </c>
      <c r="F35" s="108"/>
      <c r="G35" s="109">
        <v>43467</v>
      </c>
      <c r="H35" s="108"/>
      <c r="I35" s="109">
        <v>3570</v>
      </c>
      <c r="J35" s="108"/>
      <c r="K35" s="108"/>
      <c r="L35" s="105">
        <f>E35*100/(E34-E39)</f>
        <v>61.843593047411183</v>
      </c>
      <c r="M35" s="108"/>
      <c r="N35" s="105">
        <f>G35*100/(G34-G39)</f>
        <v>60.803211727842438</v>
      </c>
      <c r="O35" s="108"/>
      <c r="P35" s="105">
        <f>I35*100/(I34-I39)</f>
        <v>78.101071975497703</v>
      </c>
      <c r="Q35" s="108"/>
    </row>
    <row r="36" spans="1:18">
      <c r="A36" s="110"/>
      <c r="B36" s="110"/>
      <c r="C36" s="317" t="s">
        <v>184</v>
      </c>
      <c r="D36" s="317"/>
      <c r="E36" s="109">
        <v>16749</v>
      </c>
      <c r="F36" s="108"/>
      <c r="G36" s="109">
        <v>16503</v>
      </c>
      <c r="H36" s="108"/>
      <c r="I36" s="109">
        <v>246</v>
      </c>
      <c r="J36" s="108"/>
      <c r="K36" s="108"/>
      <c r="L36" s="105">
        <f>E36*100/(E34-E39)</f>
        <v>22.021352126009099</v>
      </c>
      <c r="M36" s="108"/>
      <c r="N36" s="105">
        <f>G36*100/(G34-G39)</f>
        <v>23.084993285586393</v>
      </c>
      <c r="O36" s="108"/>
      <c r="P36" s="105">
        <f>I36*100/(I34-I39)</f>
        <v>5.3817545394880772</v>
      </c>
      <c r="Q36" s="108"/>
    </row>
    <row r="37" spans="1:18">
      <c r="A37" s="110"/>
      <c r="B37" s="110"/>
      <c r="C37" s="271" t="s">
        <v>101</v>
      </c>
      <c r="D37" s="271"/>
      <c r="E37" s="109">
        <v>8721</v>
      </c>
      <c r="F37" s="108"/>
      <c r="G37" s="109">
        <v>8373</v>
      </c>
      <c r="H37" s="108"/>
      <c r="I37" s="109">
        <v>348</v>
      </c>
      <c r="J37" s="108" t="s">
        <v>59</v>
      </c>
      <c r="K37" s="108"/>
      <c r="L37" s="105">
        <f>E37*100/(E34-E39)</f>
        <v>11.466249441215915</v>
      </c>
      <c r="M37" s="108"/>
      <c r="N37" s="105">
        <f>G37*100/(G34-G39)</f>
        <v>11.712455237242613</v>
      </c>
      <c r="O37" s="108"/>
      <c r="P37" s="105">
        <f>I37*100/(I34-I39)</f>
        <v>7.6132137387880112</v>
      </c>
      <c r="Q37" s="108"/>
    </row>
    <row r="38" spans="1:18" ht="14.25">
      <c r="A38" s="110"/>
      <c r="B38" s="110"/>
      <c r="C38" s="271" t="s">
        <v>179</v>
      </c>
      <c r="D38" s="271"/>
      <c r="E38" s="109">
        <v>3552</v>
      </c>
      <c r="F38" s="108"/>
      <c r="G38" s="109">
        <v>3145</v>
      </c>
      <c r="H38" s="108" t="s">
        <v>59</v>
      </c>
      <c r="I38" s="109">
        <v>407</v>
      </c>
      <c r="J38" s="108" t="s">
        <v>59</v>
      </c>
      <c r="K38" s="108"/>
      <c r="L38" s="105">
        <f>E38*100/(E34-E39)</f>
        <v>4.6701201714481053</v>
      </c>
      <c r="M38" s="108"/>
      <c r="N38" s="105">
        <f>G38*100/(G34-G39)</f>
        <v>4.3993397493285586</v>
      </c>
      <c r="O38" s="108"/>
      <c r="P38" s="105">
        <f>I38*100/(I34-I39)</f>
        <v>8.9039597462262083</v>
      </c>
      <c r="Q38" s="108"/>
    </row>
    <row r="39" spans="1:18">
      <c r="A39" s="110"/>
      <c r="B39" s="110"/>
      <c r="C39" s="271" t="s">
        <v>29</v>
      </c>
      <c r="D39" s="271"/>
      <c r="E39" s="109">
        <v>573</v>
      </c>
      <c r="F39" s="108" t="s">
        <v>59</v>
      </c>
      <c r="G39" s="109">
        <v>539</v>
      </c>
      <c r="H39" s="108" t="s">
        <v>59</v>
      </c>
      <c r="I39" s="140">
        <v>34</v>
      </c>
      <c r="J39" s="108" t="s">
        <v>59</v>
      </c>
      <c r="K39" s="108"/>
      <c r="L39" s="118" t="s">
        <v>122</v>
      </c>
      <c r="M39" s="132"/>
      <c r="N39" s="118" t="s">
        <v>122</v>
      </c>
      <c r="O39" s="132"/>
      <c r="P39" s="140">
        <v>0</v>
      </c>
      <c r="Q39" s="132"/>
    </row>
    <row r="40" spans="1:18">
      <c r="A40" s="110"/>
      <c r="B40" s="110"/>
      <c r="C40" s="141"/>
      <c r="E40" s="109"/>
      <c r="F40" s="108"/>
      <c r="G40" s="109"/>
      <c r="H40" s="108"/>
      <c r="I40" s="109"/>
      <c r="J40" s="108"/>
      <c r="K40" s="108"/>
      <c r="L40" s="105"/>
      <c r="M40" s="108"/>
      <c r="N40" s="109"/>
      <c r="O40" s="108"/>
      <c r="P40" s="109"/>
      <c r="Q40" s="108"/>
    </row>
    <row r="41" spans="1:18" ht="14.25">
      <c r="B41" s="274" t="s">
        <v>180</v>
      </c>
      <c r="C41" s="274"/>
      <c r="D41" s="274"/>
      <c r="E41" s="59">
        <v>76631</v>
      </c>
      <c r="F41" s="59"/>
      <c r="G41" s="59">
        <v>72027</v>
      </c>
      <c r="H41" s="59"/>
      <c r="I41" s="59">
        <v>4605</v>
      </c>
      <c r="J41" s="108"/>
      <c r="K41" s="108"/>
      <c r="L41" s="47">
        <f>SUM(L42:L47)</f>
        <v>100.00429393410242</v>
      </c>
      <c r="M41" s="108"/>
      <c r="N41" s="47">
        <f>SUM(N42:N47)</f>
        <v>100.00152457616782</v>
      </c>
      <c r="O41" s="108"/>
      <c r="P41" s="47">
        <f>SUM(P42:P47)</f>
        <v>100.02339181286551</v>
      </c>
      <c r="Q41" s="108"/>
    </row>
    <row r="42" spans="1:18">
      <c r="A42" s="110"/>
      <c r="B42" s="110"/>
      <c r="C42" s="271" t="s">
        <v>41</v>
      </c>
      <c r="D42" s="271"/>
      <c r="E42" s="109">
        <v>4220</v>
      </c>
      <c r="F42" s="108"/>
      <c r="G42" s="109">
        <v>3962</v>
      </c>
      <c r="H42" s="108"/>
      <c r="I42" s="109">
        <v>258</v>
      </c>
      <c r="J42" s="108" t="s">
        <v>59</v>
      </c>
      <c r="K42" s="108"/>
      <c r="L42" s="105">
        <f>E42*100/(E41-E48)</f>
        <v>6.0401339707439954</v>
      </c>
      <c r="M42" s="108"/>
      <c r="N42" s="105">
        <f>G42*100/(G41-G48)</f>
        <v>6.0403707769240151</v>
      </c>
      <c r="O42" s="108"/>
      <c r="P42" s="105">
        <f>I42*100/(I41-I48)</f>
        <v>6.0350877192982457</v>
      </c>
      <c r="Q42" s="108"/>
      <c r="R42" s="149"/>
    </row>
    <row r="43" spans="1:18">
      <c r="A43" s="110"/>
      <c r="B43" s="110"/>
      <c r="C43" s="271" t="s">
        <v>72</v>
      </c>
      <c r="D43" s="271"/>
      <c r="E43" s="109">
        <v>6071</v>
      </c>
      <c r="F43" s="108"/>
      <c r="G43" s="109">
        <v>5082</v>
      </c>
      <c r="H43" s="108"/>
      <c r="I43" s="109">
        <v>989</v>
      </c>
      <c r="J43" s="108" t="s">
        <v>59</v>
      </c>
      <c r="K43" s="108"/>
      <c r="L43" s="105">
        <f>E43*100/(E41-E48)</f>
        <v>8.6894913119399995</v>
      </c>
      <c r="M43" s="108"/>
      <c r="N43" s="105">
        <f>G43*100/(G41-G48)</f>
        <v>7.7478960848884011</v>
      </c>
      <c r="O43" s="108"/>
      <c r="P43" s="105">
        <f>I43*100/(I41-I48)</f>
        <v>23.134502923976608</v>
      </c>
      <c r="Q43" s="108"/>
      <c r="R43" s="149"/>
    </row>
    <row r="44" spans="1:18">
      <c r="A44" s="110"/>
      <c r="B44" s="110"/>
      <c r="C44" s="271" t="s">
        <v>68</v>
      </c>
      <c r="D44" s="271"/>
      <c r="E44" s="109">
        <v>31399</v>
      </c>
      <c r="F44" s="108"/>
      <c r="G44" s="109">
        <v>29540</v>
      </c>
      <c r="H44" s="108"/>
      <c r="I44" s="109">
        <v>1859</v>
      </c>
      <c r="J44" s="108"/>
      <c r="K44" s="108"/>
      <c r="L44" s="105">
        <f>E44*100/(E41-E48)</f>
        <v>44.941745627343771</v>
      </c>
      <c r="M44" s="108"/>
      <c r="N44" s="105">
        <f>G44*100/(G41-G48)</f>
        <v>45.03597999756068</v>
      </c>
      <c r="O44" s="108"/>
      <c r="P44" s="105">
        <f>I44*100/(I41-I48)</f>
        <v>43.485380116959064</v>
      </c>
      <c r="Q44" s="108"/>
      <c r="R44" s="149"/>
    </row>
    <row r="45" spans="1:18">
      <c r="A45" s="110"/>
      <c r="B45" s="110"/>
      <c r="C45" s="271" t="s">
        <v>69</v>
      </c>
      <c r="D45" s="271"/>
      <c r="E45" s="109">
        <v>16483</v>
      </c>
      <c r="F45" s="108"/>
      <c r="G45" s="109">
        <v>15881</v>
      </c>
      <c r="H45" s="108"/>
      <c r="I45" s="109">
        <v>602</v>
      </c>
      <c r="J45" s="108" t="s">
        <v>59</v>
      </c>
      <c r="K45" s="108"/>
      <c r="L45" s="105">
        <f>E45*100/(E41-E48)</f>
        <v>23.592305270088456</v>
      </c>
      <c r="M45" s="108"/>
      <c r="N45" s="105">
        <f>G45*100/(G41-G48)</f>
        <v>24.211794121234298</v>
      </c>
      <c r="O45" s="108"/>
      <c r="P45" s="105">
        <f>I45*100/(I41-I48)</f>
        <v>14.08187134502924</v>
      </c>
      <c r="Q45" s="108"/>
      <c r="R45" s="149"/>
    </row>
    <row r="46" spans="1:18">
      <c r="A46" s="110"/>
      <c r="B46" s="110"/>
      <c r="C46" s="271" t="s">
        <v>70</v>
      </c>
      <c r="D46" s="271"/>
      <c r="E46" s="109">
        <v>8401</v>
      </c>
      <c r="F46" s="108"/>
      <c r="G46" s="109">
        <v>7941</v>
      </c>
      <c r="H46" s="108"/>
      <c r="I46" s="109">
        <v>460</v>
      </c>
      <c r="J46" s="108" t="s">
        <v>59</v>
      </c>
      <c r="K46" s="108"/>
      <c r="L46" s="105">
        <f>E46*100/(E41-E48)</f>
        <v>12.024446798156472</v>
      </c>
      <c r="M46" s="108"/>
      <c r="N46" s="105">
        <f>G46*100/(G41-G48)</f>
        <v>12.106659348701061</v>
      </c>
      <c r="O46" s="108"/>
      <c r="P46" s="105">
        <f>I46*100/(I41-I48)</f>
        <v>10.760233918128655</v>
      </c>
      <c r="Q46" s="108"/>
      <c r="R46" s="149"/>
    </row>
    <row r="47" spans="1:18">
      <c r="A47" s="110"/>
      <c r="B47" s="110"/>
      <c r="C47" s="271" t="s">
        <v>71</v>
      </c>
      <c r="D47" s="271"/>
      <c r="E47" s="109">
        <v>3295</v>
      </c>
      <c r="F47" s="108"/>
      <c r="G47" s="109">
        <v>3187</v>
      </c>
      <c r="H47" s="108"/>
      <c r="I47" s="109">
        <v>108</v>
      </c>
      <c r="J47" s="108" t="s">
        <v>59</v>
      </c>
      <c r="K47" s="108"/>
      <c r="L47" s="105">
        <f>E47*100/(E41-E48)</f>
        <v>4.7161709558297309</v>
      </c>
      <c r="M47" s="108"/>
      <c r="N47" s="105">
        <f>G47*100/(G41-G48)</f>
        <v>4.8588242468593732</v>
      </c>
      <c r="O47" s="108"/>
      <c r="P47" s="105">
        <f>I47*100/(I41-I48)</f>
        <v>2.5263157894736841</v>
      </c>
      <c r="Q47" s="108"/>
      <c r="R47" s="149"/>
    </row>
    <row r="48" spans="1:18">
      <c r="A48" s="110"/>
      <c r="B48" s="110"/>
      <c r="C48" s="271" t="s">
        <v>29</v>
      </c>
      <c r="D48" s="271"/>
      <c r="E48" s="109">
        <v>6765</v>
      </c>
      <c r="F48" s="108"/>
      <c r="G48" s="109">
        <v>6435</v>
      </c>
      <c r="H48" s="108"/>
      <c r="I48" s="109">
        <v>330</v>
      </c>
      <c r="J48" s="108"/>
      <c r="K48" s="108"/>
      <c r="L48" s="251" t="s">
        <v>122</v>
      </c>
      <c r="M48" s="132"/>
      <c r="N48" s="251" t="s">
        <v>122</v>
      </c>
      <c r="O48" s="132"/>
      <c r="P48" s="118" t="s">
        <v>122</v>
      </c>
      <c r="Q48" s="132"/>
    </row>
    <row r="49" spans="1:17" ht="6" customHeight="1" thickBot="1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</row>
    <row r="50" spans="1:17" s="54" customFormat="1" ht="6" customHeight="1"/>
    <row r="51" spans="1:17" s="54" customFormat="1" ht="11.25">
      <c r="A51" s="74" t="s">
        <v>42</v>
      </c>
      <c r="B51" s="64">
        <v>1</v>
      </c>
      <c r="C51" s="312" t="s">
        <v>174</v>
      </c>
      <c r="D51" s="312"/>
      <c r="E51" s="312"/>
      <c r="F51" s="312"/>
      <c r="G51" s="312"/>
      <c r="H51" s="312"/>
      <c r="I51" s="312"/>
      <c r="J51" s="312"/>
      <c r="K51" s="312"/>
      <c r="L51" s="312"/>
      <c r="M51" s="312"/>
      <c r="N51" s="312"/>
      <c r="O51" s="312"/>
      <c r="P51" s="134"/>
    </row>
    <row r="52" spans="1:17" s="54" customFormat="1" ht="11.25">
      <c r="A52" s="63"/>
      <c r="B52" s="64">
        <v>2</v>
      </c>
      <c r="C52" s="312" t="s">
        <v>102</v>
      </c>
      <c r="D52" s="312"/>
      <c r="E52" s="312"/>
      <c r="F52" s="312"/>
      <c r="G52" s="312"/>
      <c r="H52" s="312"/>
      <c r="I52" s="312"/>
      <c r="J52" s="223"/>
      <c r="K52" s="223"/>
      <c r="L52" s="134"/>
      <c r="M52" s="134"/>
      <c r="N52" s="134"/>
      <c r="O52" s="134"/>
      <c r="P52" s="134"/>
    </row>
    <row r="53" spans="1:17" s="54" customFormat="1" ht="11.25">
      <c r="A53" s="63"/>
      <c r="B53" s="64">
        <v>3</v>
      </c>
      <c r="C53" s="146" t="s">
        <v>103</v>
      </c>
      <c r="D53" s="223"/>
      <c r="E53" s="223"/>
      <c r="F53" s="223"/>
      <c r="G53" s="223"/>
      <c r="H53" s="223"/>
      <c r="I53" s="223"/>
      <c r="J53" s="223"/>
      <c r="K53" s="223"/>
      <c r="L53" s="134"/>
      <c r="M53" s="134"/>
      <c r="N53" s="134"/>
      <c r="O53" s="134"/>
      <c r="P53" s="134"/>
    </row>
    <row r="54" spans="1:17" s="54" customFormat="1" ht="11.25">
      <c r="A54" s="63"/>
      <c r="B54" s="64">
        <v>4</v>
      </c>
      <c r="C54" s="146" t="s">
        <v>206</v>
      </c>
      <c r="D54" s="223"/>
      <c r="E54" s="223"/>
      <c r="F54" s="223"/>
      <c r="G54" s="223"/>
      <c r="H54" s="223"/>
      <c r="I54" s="223"/>
      <c r="J54" s="223"/>
      <c r="K54" s="223"/>
      <c r="L54" s="134"/>
      <c r="M54" s="134"/>
      <c r="N54" s="134"/>
      <c r="O54" s="134"/>
      <c r="P54" s="134"/>
    </row>
    <row r="55" spans="1:17" s="54" customFormat="1" ht="11.25">
      <c r="B55" s="65">
        <v>0</v>
      </c>
      <c r="C55" s="146" t="s">
        <v>36</v>
      </c>
      <c r="D55" s="223"/>
      <c r="E55" s="223"/>
      <c r="F55" s="223"/>
      <c r="G55" s="223"/>
      <c r="H55" s="223"/>
      <c r="I55" s="223"/>
      <c r="J55" s="223"/>
      <c r="K55" s="223"/>
      <c r="L55" s="134"/>
      <c r="M55" s="134"/>
      <c r="N55" s="134"/>
      <c r="O55" s="134"/>
      <c r="P55" s="134"/>
    </row>
    <row r="56" spans="1:17">
      <c r="B56" s="66" t="s">
        <v>59</v>
      </c>
      <c r="C56" s="146" t="s">
        <v>111</v>
      </c>
      <c r="D56" s="223"/>
      <c r="E56" s="223"/>
      <c r="F56" s="223"/>
      <c r="G56" s="223"/>
      <c r="H56" s="223"/>
      <c r="I56" s="223"/>
    </row>
    <row r="57" spans="1:17">
      <c r="B57" s="66" t="s">
        <v>122</v>
      </c>
      <c r="C57" s="146" t="s">
        <v>124</v>
      </c>
    </row>
  </sheetData>
  <mergeCells count="46">
    <mergeCell ref="A3:Q3"/>
    <mergeCell ref="A2:Q2"/>
    <mergeCell ref="A1:Q1"/>
    <mergeCell ref="C45:D45"/>
    <mergeCell ref="C46:D46"/>
    <mergeCell ref="E6:J6"/>
    <mergeCell ref="L6:Q6"/>
    <mergeCell ref="L9:M12"/>
    <mergeCell ref="C20:D20"/>
    <mergeCell ref="C29:D29"/>
    <mergeCell ref="C21:D21"/>
    <mergeCell ref="C22:D22"/>
    <mergeCell ref="B34:D34"/>
    <mergeCell ref="C23:D23"/>
    <mergeCell ref="C26:D26"/>
    <mergeCell ref="C30:D30"/>
    <mergeCell ref="C52:I52"/>
    <mergeCell ref="C43:D43"/>
    <mergeCell ref="C48:D48"/>
    <mergeCell ref="C44:D44"/>
    <mergeCell ref="C47:D47"/>
    <mergeCell ref="C51:O51"/>
    <mergeCell ref="C35:D35"/>
    <mergeCell ref="C17:D17"/>
    <mergeCell ref="C18:D18"/>
    <mergeCell ref="C19:D19"/>
    <mergeCell ref="C31:D31"/>
    <mergeCell ref="N9:Q9"/>
    <mergeCell ref="N12:O12"/>
    <mergeCell ref="P12:Q12"/>
    <mergeCell ref="A9:D12"/>
    <mergeCell ref="C28:D28"/>
    <mergeCell ref="C27:D27"/>
    <mergeCell ref="B25:D25"/>
    <mergeCell ref="E9:F12"/>
    <mergeCell ref="G12:H12"/>
    <mergeCell ref="A15:D15"/>
    <mergeCell ref="B16:D16"/>
    <mergeCell ref="I12:J12"/>
    <mergeCell ref="G9:J9"/>
    <mergeCell ref="C36:D36"/>
    <mergeCell ref="C37:D37"/>
    <mergeCell ref="C38:D38"/>
    <mergeCell ref="B41:D41"/>
    <mergeCell ref="C42:D42"/>
    <mergeCell ref="C39:D39"/>
  </mergeCells>
  <phoneticPr fontId="0" type="noConversion"/>
  <hyperlinks>
    <hyperlink ref="S1" location="Índice!A1" display="Ir a Índice" xr:uid="{00000000-0004-0000-0900-000000000000}"/>
  </hyperlinks>
  <printOptions horizontalCentered="1"/>
  <pageMargins left="0.78740157480314965" right="0.78740157480314965" top="1.3385826771653544" bottom="0.78740157480314965" header="0.39370078740157483" footer="0.39370078740157483"/>
  <pageSetup paperSize="9" scale="60" orientation="portrait" r:id="rId1"/>
  <headerFooter alignWithMargins="0"/>
  <colBreaks count="1" manualBreakCount="1">
    <brk id="1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98"/>
  <sheetViews>
    <sheetView showGridLines="0" zoomScaleNormal="100" zoomScaleSheetLayoutView="70" workbookViewId="0">
      <selection sqref="A1:R1"/>
    </sheetView>
  </sheetViews>
  <sheetFormatPr defaultColWidth="11.42578125" defaultRowHeight="12.75"/>
  <cols>
    <col min="1" max="1" width="5.42578125" style="50" customWidth="1"/>
    <col min="2" max="2" width="5.7109375" style="50" customWidth="1"/>
    <col min="3" max="3" width="6.85546875" style="50" customWidth="1"/>
    <col min="4" max="4" width="30.85546875" style="50" customWidth="1"/>
    <col min="5" max="5" width="11.5703125" style="50" bestFit="1" customWidth="1"/>
    <col min="6" max="6" width="3.7109375" style="50" customWidth="1"/>
    <col min="7" max="7" width="10" style="50" bestFit="1" customWidth="1"/>
    <col min="8" max="8" width="3.7109375" style="50" customWidth="1"/>
    <col min="9" max="9" width="10.28515625" style="50" bestFit="1" customWidth="1"/>
    <col min="10" max="10" width="3.7109375" style="50" customWidth="1"/>
    <col min="11" max="11" width="10.7109375" style="50" bestFit="1" customWidth="1"/>
    <col min="12" max="12" width="3.7109375" style="50" customWidth="1"/>
    <col min="13" max="13" width="10.28515625" style="50" bestFit="1" customWidth="1"/>
    <col min="14" max="14" width="3.7109375" style="50" customWidth="1"/>
    <col min="15" max="15" width="9.5703125" style="50" bestFit="1" customWidth="1"/>
    <col min="16" max="16" width="3.7109375" style="50" customWidth="1"/>
    <col min="17" max="17" width="6.42578125" style="224" bestFit="1" customWidth="1"/>
    <col min="18" max="18" width="11.42578125" style="62"/>
    <col min="19" max="16384" width="11.42578125" style="50"/>
  </cols>
  <sheetData>
    <row r="1" spans="1:19" s="48" customFormat="1" ht="15">
      <c r="A1" s="310" t="s">
        <v>115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147" t="s">
        <v>181</v>
      </c>
    </row>
    <row r="2" spans="1:19" s="48" customFormat="1" ht="17.25">
      <c r="A2" s="310" t="s">
        <v>177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</row>
    <row r="3" spans="1:19" s="48" customFormat="1" ht="15">
      <c r="A3" s="310" t="s">
        <v>199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  <c r="R3" s="310"/>
    </row>
    <row r="4" spans="1:19" ht="6.95" customHeight="1" thickBot="1">
      <c r="A4" s="58"/>
      <c r="B4" s="58"/>
      <c r="C4" s="58"/>
      <c r="D4" s="58"/>
      <c r="E4" s="58"/>
      <c r="F4" s="58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</row>
    <row r="5" spans="1:19" ht="6" customHeight="1"/>
    <row r="6" spans="1:19" ht="15" customHeight="1">
      <c r="A6" s="1"/>
      <c r="B6" s="1"/>
      <c r="C6" s="1"/>
      <c r="D6" s="1"/>
      <c r="E6" s="279" t="s">
        <v>121</v>
      </c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</row>
    <row r="7" spans="1:19" ht="6" customHeight="1">
      <c r="A7" s="1"/>
      <c r="B7" s="1"/>
      <c r="C7" s="1"/>
      <c r="D7" s="1"/>
      <c r="E7" s="60"/>
      <c r="F7" s="60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</row>
    <row r="8" spans="1:19" ht="6" customHeight="1">
      <c r="A8" s="1"/>
      <c r="B8" s="1"/>
      <c r="C8" s="1"/>
      <c r="D8" s="1"/>
    </row>
    <row r="9" spans="1:19" ht="12.75" customHeight="1">
      <c r="A9" s="290" t="s">
        <v>116</v>
      </c>
      <c r="B9" s="290"/>
      <c r="C9" s="290"/>
      <c r="D9" s="290"/>
      <c r="E9" s="289" t="s">
        <v>0</v>
      </c>
      <c r="F9" s="213"/>
      <c r="G9" s="292" t="s">
        <v>65</v>
      </c>
      <c r="H9" s="292"/>
      <c r="I9" s="292"/>
      <c r="J9" s="292"/>
      <c r="K9" s="292"/>
      <c r="L9" s="292"/>
      <c r="M9" s="292"/>
      <c r="N9" s="292"/>
      <c r="O9" s="292"/>
      <c r="P9" s="292"/>
      <c r="Q9" s="292"/>
      <c r="R9" s="292"/>
    </row>
    <row r="10" spans="1:19" ht="6" customHeight="1">
      <c r="A10" s="290"/>
      <c r="B10" s="290"/>
      <c r="C10" s="290"/>
      <c r="D10" s="290"/>
      <c r="E10" s="289"/>
      <c r="F10" s="213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4"/>
      <c r="R10" s="294"/>
    </row>
    <row r="11" spans="1:19" ht="6" customHeight="1">
      <c r="A11" s="290"/>
      <c r="B11" s="290"/>
      <c r="C11" s="290"/>
      <c r="D11" s="290"/>
      <c r="E11" s="289"/>
      <c r="F11" s="213"/>
      <c r="G11" s="51"/>
      <c r="H11" s="51"/>
      <c r="I11" s="51"/>
      <c r="J11" s="51"/>
      <c r="K11" s="51"/>
      <c r="L11" s="51"/>
      <c r="M11" s="51"/>
      <c r="N11" s="51"/>
      <c r="O11" s="51"/>
      <c r="P11" s="51"/>
    </row>
    <row r="12" spans="1:19">
      <c r="A12" s="290"/>
      <c r="B12" s="290"/>
      <c r="C12" s="290"/>
      <c r="D12" s="290"/>
      <c r="E12" s="289"/>
      <c r="F12" s="213"/>
      <c r="G12" s="224" t="s">
        <v>58</v>
      </c>
      <c r="H12" s="224"/>
      <c r="I12" s="224" t="s">
        <v>53</v>
      </c>
      <c r="J12" s="224"/>
      <c r="K12" s="224" t="s">
        <v>54</v>
      </c>
      <c r="L12" s="224"/>
      <c r="M12" s="224" t="s">
        <v>55</v>
      </c>
      <c r="N12" s="224"/>
      <c r="O12" s="224" t="s">
        <v>73</v>
      </c>
      <c r="P12" s="224"/>
      <c r="Q12" s="272" t="s">
        <v>29</v>
      </c>
      <c r="R12" s="313"/>
    </row>
    <row r="13" spans="1:19" s="49" customFormat="1" ht="6" customHeight="1">
      <c r="A13" s="60"/>
      <c r="B13" s="60"/>
      <c r="C13" s="60"/>
      <c r="D13" s="60"/>
      <c r="E13" s="314"/>
      <c r="F13" s="314"/>
      <c r="G13" s="314"/>
      <c r="H13" s="314"/>
      <c r="I13" s="314"/>
      <c r="J13" s="314"/>
      <c r="K13" s="314"/>
      <c r="L13" s="314"/>
      <c r="M13" s="314"/>
      <c r="N13" s="314"/>
      <c r="O13" s="314"/>
      <c r="P13" s="314"/>
      <c r="Q13" s="314"/>
      <c r="R13" s="314"/>
    </row>
    <row r="14" spans="1:19" ht="6" customHeight="1"/>
    <row r="15" spans="1:19" ht="12.75" customHeight="1">
      <c r="A15" s="274" t="s">
        <v>0</v>
      </c>
      <c r="B15" s="274"/>
      <c r="C15" s="274"/>
      <c r="D15" s="274"/>
    </row>
    <row r="16" spans="1:19">
      <c r="A16" s="96"/>
      <c r="B16" s="274" t="s">
        <v>87</v>
      </c>
      <c r="C16" s="274"/>
      <c r="D16" s="274"/>
      <c r="E16" s="59">
        <v>76631</v>
      </c>
      <c r="F16" s="59" t="s">
        <v>182</v>
      </c>
      <c r="G16" s="59">
        <v>6132</v>
      </c>
      <c r="H16" s="59" t="s">
        <v>182</v>
      </c>
      <c r="I16" s="59">
        <v>39173</v>
      </c>
      <c r="J16" s="59" t="s">
        <v>182</v>
      </c>
      <c r="K16" s="59">
        <v>20463</v>
      </c>
      <c r="L16" s="59" t="s">
        <v>182</v>
      </c>
      <c r="M16" s="59">
        <v>8334</v>
      </c>
      <c r="N16" s="59" t="s">
        <v>182</v>
      </c>
      <c r="O16" s="59">
        <v>2326</v>
      </c>
      <c r="P16" s="59" t="s">
        <v>59</v>
      </c>
      <c r="Q16" s="197">
        <v>201</v>
      </c>
      <c r="R16" s="198" t="s">
        <v>59</v>
      </c>
      <c r="S16" s="53"/>
    </row>
    <row r="17" spans="1:19">
      <c r="A17" s="96"/>
      <c r="B17" s="96"/>
      <c r="C17" s="271" t="s">
        <v>47</v>
      </c>
      <c r="D17" s="271"/>
      <c r="E17" s="68">
        <v>25675</v>
      </c>
      <c r="F17" s="68" t="s">
        <v>182</v>
      </c>
      <c r="G17" s="68">
        <v>2159</v>
      </c>
      <c r="H17" s="68" t="s">
        <v>182</v>
      </c>
      <c r="I17" s="68">
        <v>12341</v>
      </c>
      <c r="J17" s="68" t="s">
        <v>182</v>
      </c>
      <c r="K17" s="68">
        <v>7039</v>
      </c>
      <c r="L17" s="68" t="s">
        <v>182</v>
      </c>
      <c r="M17" s="68">
        <v>3271</v>
      </c>
      <c r="N17" s="68" t="s">
        <v>182</v>
      </c>
      <c r="O17" s="68">
        <v>744</v>
      </c>
      <c r="P17" s="68" t="s">
        <v>59</v>
      </c>
      <c r="Q17" s="199">
        <v>121</v>
      </c>
      <c r="R17" s="200" t="s">
        <v>59</v>
      </c>
      <c r="S17" s="53"/>
    </row>
    <row r="18" spans="1:19">
      <c r="A18" s="96"/>
      <c r="B18" s="96"/>
      <c r="C18" s="271" t="s">
        <v>100</v>
      </c>
      <c r="D18" s="271"/>
      <c r="E18" s="68">
        <v>8350</v>
      </c>
      <c r="F18" s="68" t="s">
        <v>182</v>
      </c>
      <c r="G18" s="68">
        <v>1154</v>
      </c>
      <c r="H18" s="68" t="s">
        <v>59</v>
      </c>
      <c r="I18" s="68">
        <v>4568</v>
      </c>
      <c r="J18" s="68" t="s">
        <v>182</v>
      </c>
      <c r="K18" s="68">
        <v>1328</v>
      </c>
      <c r="L18" s="68" t="s">
        <v>59</v>
      </c>
      <c r="M18" s="68">
        <v>702</v>
      </c>
      <c r="N18" s="68" t="s">
        <v>59</v>
      </c>
      <c r="O18" s="68">
        <v>518</v>
      </c>
      <c r="P18" s="68" t="s">
        <v>59</v>
      </c>
      <c r="Q18" s="203">
        <v>80</v>
      </c>
      <c r="R18" s="200" t="s">
        <v>59</v>
      </c>
      <c r="S18" s="53"/>
    </row>
    <row r="19" spans="1:19">
      <c r="A19" s="96"/>
      <c r="B19" s="96"/>
      <c r="C19" s="271" t="s">
        <v>82</v>
      </c>
      <c r="D19" s="271"/>
      <c r="E19" s="68">
        <v>12902</v>
      </c>
      <c r="F19" s="68" t="s">
        <v>182</v>
      </c>
      <c r="G19" s="68">
        <v>808</v>
      </c>
      <c r="H19" s="68" t="s">
        <v>59</v>
      </c>
      <c r="I19" s="68">
        <v>6753</v>
      </c>
      <c r="J19" s="68" t="s">
        <v>182</v>
      </c>
      <c r="K19" s="68">
        <v>3731</v>
      </c>
      <c r="L19" s="68" t="s">
        <v>182</v>
      </c>
      <c r="M19" s="68">
        <v>1473</v>
      </c>
      <c r="N19" s="68" t="s">
        <v>59</v>
      </c>
      <c r="O19" s="68">
        <v>137</v>
      </c>
      <c r="P19" s="68" t="s">
        <v>59</v>
      </c>
      <c r="Q19" s="203">
        <v>0</v>
      </c>
      <c r="R19" s="198"/>
      <c r="S19" s="53"/>
    </row>
    <row r="20" spans="1:19">
      <c r="A20" s="96"/>
      <c r="B20" s="96"/>
      <c r="C20" s="271" t="s">
        <v>48</v>
      </c>
      <c r="D20" s="271"/>
      <c r="E20" s="68">
        <v>9492</v>
      </c>
      <c r="F20" s="68" t="s">
        <v>182</v>
      </c>
      <c r="G20" s="68">
        <v>783</v>
      </c>
      <c r="H20" s="68" t="s">
        <v>59</v>
      </c>
      <c r="I20" s="68">
        <v>5662</v>
      </c>
      <c r="J20" s="68" t="s">
        <v>182</v>
      </c>
      <c r="K20" s="68">
        <v>2116</v>
      </c>
      <c r="L20" s="68" t="s">
        <v>182</v>
      </c>
      <c r="M20" s="68">
        <v>601</v>
      </c>
      <c r="N20" s="68" t="s">
        <v>59</v>
      </c>
      <c r="O20" s="68">
        <v>330</v>
      </c>
      <c r="P20" s="68" t="s">
        <v>59</v>
      </c>
      <c r="Q20" s="203">
        <v>0</v>
      </c>
      <c r="R20" s="200"/>
      <c r="S20" s="53"/>
    </row>
    <row r="21" spans="1:19">
      <c r="A21" s="96"/>
      <c r="B21" s="96"/>
      <c r="C21" s="271" t="s">
        <v>49</v>
      </c>
      <c r="D21" s="271"/>
      <c r="E21" s="68">
        <v>16533</v>
      </c>
      <c r="F21" s="68" t="s">
        <v>182</v>
      </c>
      <c r="G21" s="68">
        <v>985</v>
      </c>
      <c r="H21" s="68" t="s">
        <v>59</v>
      </c>
      <c r="I21" s="68">
        <v>8466</v>
      </c>
      <c r="J21" s="68" t="s">
        <v>182</v>
      </c>
      <c r="K21" s="68">
        <v>4992</v>
      </c>
      <c r="L21" s="68" t="s">
        <v>182</v>
      </c>
      <c r="M21" s="68">
        <v>1493</v>
      </c>
      <c r="N21" s="68" t="s">
        <v>59</v>
      </c>
      <c r="O21" s="68">
        <v>597</v>
      </c>
      <c r="P21" s="68" t="s">
        <v>59</v>
      </c>
      <c r="Q21" s="203">
        <v>0</v>
      </c>
      <c r="R21" s="198"/>
      <c r="S21" s="53"/>
    </row>
    <row r="22" spans="1:19" ht="14.25">
      <c r="A22" s="96"/>
      <c r="B22" s="96"/>
      <c r="C22" s="271" t="s">
        <v>178</v>
      </c>
      <c r="D22" s="271"/>
      <c r="E22" s="68">
        <v>311</v>
      </c>
      <c r="F22" s="68" t="s">
        <v>59</v>
      </c>
      <c r="G22" s="56">
        <v>0</v>
      </c>
      <c r="H22" s="56"/>
      <c r="I22" s="56">
        <v>108</v>
      </c>
      <c r="J22" s="56" t="s">
        <v>59</v>
      </c>
      <c r="K22" s="56">
        <v>179</v>
      </c>
      <c r="L22" s="140" t="s">
        <v>59</v>
      </c>
      <c r="M22" s="56">
        <v>24</v>
      </c>
      <c r="N22" s="56" t="s">
        <v>59</v>
      </c>
      <c r="O22" s="56">
        <v>0</v>
      </c>
      <c r="P22" s="56"/>
      <c r="Q22" s="203">
        <v>0</v>
      </c>
      <c r="R22" s="200"/>
      <c r="S22" s="53"/>
    </row>
    <row r="23" spans="1:19">
      <c r="A23" s="96"/>
      <c r="B23" s="96"/>
      <c r="C23" s="271" t="s">
        <v>29</v>
      </c>
      <c r="D23" s="271"/>
      <c r="E23" s="68">
        <v>3366</v>
      </c>
      <c r="F23" s="68" t="s">
        <v>182</v>
      </c>
      <c r="G23" s="56">
        <v>243</v>
      </c>
      <c r="H23" s="56" t="s">
        <v>59</v>
      </c>
      <c r="I23" s="56">
        <v>1275</v>
      </c>
      <c r="J23" s="56" t="s">
        <v>59</v>
      </c>
      <c r="K23" s="56">
        <v>1078</v>
      </c>
      <c r="L23" s="56" t="s">
        <v>59</v>
      </c>
      <c r="M23" s="56">
        <v>770</v>
      </c>
      <c r="N23" s="56" t="s">
        <v>59</v>
      </c>
      <c r="O23" s="56">
        <v>0</v>
      </c>
      <c r="P23" s="56"/>
      <c r="Q23" s="203">
        <v>0</v>
      </c>
      <c r="R23" s="200"/>
      <c r="S23" s="53"/>
    </row>
    <row r="24" spans="1:19">
      <c r="A24" s="96"/>
      <c r="B24" s="96"/>
      <c r="C24" s="96"/>
      <c r="D24" s="96"/>
      <c r="E24" s="68"/>
      <c r="F24" s="68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201"/>
      <c r="R24" s="200"/>
      <c r="S24" s="53"/>
    </row>
    <row r="25" spans="1:19">
      <c r="A25" s="96"/>
      <c r="B25" s="274" t="s">
        <v>187</v>
      </c>
      <c r="C25" s="274"/>
      <c r="D25" s="274"/>
      <c r="E25" s="59">
        <v>76631</v>
      </c>
      <c r="F25" s="234" t="s">
        <v>182</v>
      </c>
      <c r="G25" s="234">
        <v>6132</v>
      </c>
      <c r="H25" s="234" t="s">
        <v>182</v>
      </c>
      <c r="I25" s="234">
        <v>39173</v>
      </c>
      <c r="J25" s="234" t="s">
        <v>182</v>
      </c>
      <c r="K25" s="234">
        <v>20463</v>
      </c>
      <c r="L25" s="234" t="s">
        <v>59</v>
      </c>
      <c r="M25" s="234">
        <v>8334</v>
      </c>
      <c r="N25" s="234" t="s">
        <v>59</v>
      </c>
      <c r="O25" s="234">
        <v>2327</v>
      </c>
      <c r="P25" s="234" t="s">
        <v>59</v>
      </c>
      <c r="Q25" s="202">
        <v>201</v>
      </c>
      <c r="R25" s="198" t="s">
        <v>59</v>
      </c>
      <c r="S25" s="53"/>
    </row>
    <row r="26" spans="1:19">
      <c r="A26" s="110"/>
      <c r="B26" s="110"/>
      <c r="C26" s="271" t="s">
        <v>52</v>
      </c>
      <c r="D26" s="271"/>
      <c r="E26" s="68">
        <v>24914</v>
      </c>
      <c r="F26" s="68" t="s">
        <v>182</v>
      </c>
      <c r="G26" s="68">
        <v>2159</v>
      </c>
      <c r="H26" s="68" t="s">
        <v>182</v>
      </c>
      <c r="I26" s="68">
        <v>11976</v>
      </c>
      <c r="J26" s="68" t="s">
        <v>182</v>
      </c>
      <c r="K26" s="68">
        <v>6978</v>
      </c>
      <c r="L26" s="68" t="s">
        <v>59</v>
      </c>
      <c r="M26" s="68">
        <v>3199</v>
      </c>
      <c r="N26" s="68" t="s">
        <v>59</v>
      </c>
      <c r="O26" s="68">
        <v>401</v>
      </c>
      <c r="P26" s="68" t="s">
        <v>59</v>
      </c>
      <c r="Q26" s="199">
        <v>201</v>
      </c>
      <c r="R26" s="200" t="s">
        <v>59</v>
      </c>
      <c r="S26" s="53"/>
    </row>
    <row r="27" spans="1:19">
      <c r="A27" s="110"/>
      <c r="B27" s="110"/>
      <c r="C27" s="271" t="s">
        <v>106</v>
      </c>
      <c r="D27" s="271"/>
      <c r="E27" s="68">
        <v>9328</v>
      </c>
      <c r="F27" s="68" t="s">
        <v>182</v>
      </c>
      <c r="G27" s="68">
        <v>1443</v>
      </c>
      <c r="H27" s="109" t="s">
        <v>182</v>
      </c>
      <c r="I27" s="68">
        <v>5074</v>
      </c>
      <c r="J27" s="68" t="s">
        <v>59</v>
      </c>
      <c r="K27" s="68">
        <v>1571</v>
      </c>
      <c r="L27" s="68" t="s">
        <v>59</v>
      </c>
      <c r="M27" s="68">
        <v>1090</v>
      </c>
      <c r="N27" s="68" t="s">
        <v>59</v>
      </c>
      <c r="O27" s="68">
        <v>150</v>
      </c>
      <c r="P27" s="68" t="s">
        <v>59</v>
      </c>
      <c r="Q27" s="203">
        <v>0</v>
      </c>
      <c r="R27" s="200"/>
      <c r="S27" s="53"/>
    </row>
    <row r="28" spans="1:19">
      <c r="A28" s="110"/>
      <c r="B28" s="110"/>
      <c r="C28" s="271" t="s">
        <v>107</v>
      </c>
      <c r="D28" s="271"/>
      <c r="E28" s="68">
        <v>12737</v>
      </c>
      <c r="F28" s="68" t="s">
        <v>182</v>
      </c>
      <c r="G28" s="68">
        <v>579</v>
      </c>
      <c r="H28" s="109" t="s">
        <v>182</v>
      </c>
      <c r="I28" s="68">
        <v>6851</v>
      </c>
      <c r="J28" s="68" t="s">
        <v>59</v>
      </c>
      <c r="K28" s="68">
        <v>3687</v>
      </c>
      <c r="L28" s="68" t="s">
        <v>59</v>
      </c>
      <c r="M28" s="68">
        <v>1483</v>
      </c>
      <c r="N28" s="68" t="s">
        <v>59</v>
      </c>
      <c r="O28" s="68">
        <v>137</v>
      </c>
      <c r="P28" s="68" t="s">
        <v>59</v>
      </c>
      <c r="Q28" s="203">
        <v>0</v>
      </c>
      <c r="R28" s="198"/>
      <c r="S28" s="53"/>
    </row>
    <row r="29" spans="1:19">
      <c r="A29" s="110"/>
      <c r="B29" s="110"/>
      <c r="C29" s="271" t="s">
        <v>90</v>
      </c>
      <c r="D29" s="271"/>
      <c r="E29" s="68">
        <v>4849</v>
      </c>
      <c r="F29" s="68" t="s">
        <v>182</v>
      </c>
      <c r="G29" s="68">
        <v>398</v>
      </c>
      <c r="H29" s="109" t="s">
        <v>182</v>
      </c>
      <c r="I29" s="68">
        <v>2733</v>
      </c>
      <c r="J29" s="68" t="s">
        <v>59</v>
      </c>
      <c r="K29" s="68">
        <v>1493</v>
      </c>
      <c r="L29" s="68" t="s">
        <v>59</v>
      </c>
      <c r="M29" s="68">
        <v>205</v>
      </c>
      <c r="N29" s="68" t="s">
        <v>59</v>
      </c>
      <c r="O29" s="68">
        <v>20</v>
      </c>
      <c r="P29" s="68" t="s">
        <v>59</v>
      </c>
      <c r="Q29" s="203">
        <v>0</v>
      </c>
      <c r="R29" s="200"/>
      <c r="S29" s="53"/>
    </row>
    <row r="30" spans="1:19">
      <c r="A30" s="110"/>
      <c r="B30" s="110"/>
      <c r="C30" s="271" t="s">
        <v>50</v>
      </c>
      <c r="D30" s="271"/>
      <c r="E30" s="68">
        <v>7034</v>
      </c>
      <c r="F30" s="68" t="s">
        <v>182</v>
      </c>
      <c r="G30" s="68">
        <v>427</v>
      </c>
      <c r="H30" s="109" t="s">
        <v>182</v>
      </c>
      <c r="I30" s="68">
        <v>4021</v>
      </c>
      <c r="J30" s="68" t="s">
        <v>59</v>
      </c>
      <c r="K30" s="68">
        <v>1554</v>
      </c>
      <c r="L30" s="68" t="s">
        <v>59</v>
      </c>
      <c r="M30" s="68">
        <v>358</v>
      </c>
      <c r="N30" s="109" t="s">
        <v>59</v>
      </c>
      <c r="O30" s="68">
        <v>674</v>
      </c>
      <c r="P30" s="68" t="s">
        <v>59</v>
      </c>
      <c r="Q30" s="203">
        <v>0</v>
      </c>
      <c r="R30" s="198"/>
      <c r="S30" s="53"/>
    </row>
    <row r="31" spans="1:19">
      <c r="A31" s="110"/>
      <c r="B31" s="110"/>
      <c r="C31" s="271" t="s">
        <v>51</v>
      </c>
      <c r="D31" s="271"/>
      <c r="E31" s="68">
        <v>15988</v>
      </c>
      <c r="F31" s="68" t="s">
        <v>182</v>
      </c>
      <c r="G31" s="56">
        <v>883</v>
      </c>
      <c r="H31" s="140" t="s">
        <v>182</v>
      </c>
      <c r="I31" s="56">
        <v>7610</v>
      </c>
      <c r="J31" s="56" t="s">
        <v>59</v>
      </c>
      <c r="K31" s="56">
        <v>4634</v>
      </c>
      <c r="L31" s="56" t="s">
        <v>59</v>
      </c>
      <c r="M31" s="56">
        <v>1916</v>
      </c>
      <c r="N31" s="140" t="s">
        <v>59</v>
      </c>
      <c r="O31" s="56">
        <v>945</v>
      </c>
      <c r="P31" s="56" t="s">
        <v>59</v>
      </c>
      <c r="Q31" s="203">
        <v>0</v>
      </c>
      <c r="R31" s="200"/>
      <c r="S31" s="53"/>
    </row>
    <row r="32" spans="1:19">
      <c r="A32" s="110"/>
      <c r="B32" s="110"/>
      <c r="C32" s="150" t="s">
        <v>29</v>
      </c>
      <c r="D32" s="150"/>
      <c r="E32" s="68">
        <v>1780</v>
      </c>
      <c r="F32" s="109" t="s">
        <v>59</v>
      </c>
      <c r="G32" s="68">
        <v>243</v>
      </c>
      <c r="H32" s="109" t="s">
        <v>59</v>
      </c>
      <c r="I32" s="68">
        <v>908</v>
      </c>
      <c r="J32" s="109" t="s">
        <v>59</v>
      </c>
      <c r="K32" s="68">
        <v>546</v>
      </c>
      <c r="L32" s="109" t="s">
        <v>59</v>
      </c>
      <c r="M32" s="68">
        <v>83</v>
      </c>
      <c r="N32" s="68" t="s">
        <v>59</v>
      </c>
      <c r="O32" s="68">
        <v>0</v>
      </c>
      <c r="P32" s="68"/>
      <c r="Q32" s="203">
        <v>0</v>
      </c>
      <c r="R32" s="200"/>
      <c r="S32" s="53"/>
    </row>
    <row r="33" spans="1:19">
      <c r="A33" s="110"/>
      <c r="B33" s="110"/>
      <c r="C33" s="141"/>
      <c r="D33" s="96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199"/>
      <c r="R33" s="200"/>
      <c r="S33" s="53"/>
    </row>
    <row r="34" spans="1:19">
      <c r="A34" s="96"/>
      <c r="B34" s="274" t="s">
        <v>188</v>
      </c>
      <c r="C34" s="274"/>
      <c r="D34" s="274"/>
      <c r="E34" s="59">
        <v>76631</v>
      </c>
      <c r="F34" s="234" t="s">
        <v>182</v>
      </c>
      <c r="G34" s="234">
        <v>6132</v>
      </c>
      <c r="H34" s="234" t="s">
        <v>182</v>
      </c>
      <c r="I34" s="234">
        <v>39174</v>
      </c>
      <c r="J34" s="234" t="s">
        <v>182</v>
      </c>
      <c r="K34" s="234">
        <v>20463</v>
      </c>
      <c r="L34" s="234" t="s">
        <v>182</v>
      </c>
      <c r="M34" s="234">
        <v>8333</v>
      </c>
      <c r="N34" s="234" t="s">
        <v>182</v>
      </c>
      <c r="O34" s="234">
        <v>2327</v>
      </c>
      <c r="P34" s="234" t="s">
        <v>59</v>
      </c>
      <c r="Q34" s="202">
        <v>201</v>
      </c>
      <c r="R34" s="198" t="s">
        <v>59</v>
      </c>
      <c r="S34" s="53"/>
    </row>
    <row r="35" spans="1:19">
      <c r="A35" s="110"/>
      <c r="B35" s="110"/>
      <c r="C35" s="271" t="s">
        <v>83</v>
      </c>
      <c r="D35" s="271"/>
      <c r="E35" s="68">
        <v>47037</v>
      </c>
      <c r="F35" s="68" t="s">
        <v>182</v>
      </c>
      <c r="G35" s="68">
        <v>4337</v>
      </c>
      <c r="H35" s="68" t="s">
        <v>182</v>
      </c>
      <c r="I35" s="68">
        <v>24173</v>
      </c>
      <c r="J35" s="68" t="s">
        <v>182</v>
      </c>
      <c r="K35" s="68">
        <v>12704</v>
      </c>
      <c r="L35" s="68" t="s">
        <v>182</v>
      </c>
      <c r="M35" s="68">
        <v>4582</v>
      </c>
      <c r="N35" s="68" t="s">
        <v>182</v>
      </c>
      <c r="O35" s="68">
        <v>1161</v>
      </c>
      <c r="P35" s="109" t="s">
        <v>59</v>
      </c>
      <c r="Q35" s="199">
        <v>80</v>
      </c>
      <c r="R35" s="198" t="s">
        <v>59</v>
      </c>
      <c r="S35" s="53"/>
    </row>
    <row r="36" spans="1:19">
      <c r="A36" s="110"/>
      <c r="B36" s="110"/>
      <c r="C36" s="271" t="s">
        <v>84</v>
      </c>
      <c r="D36" s="271"/>
      <c r="E36" s="68">
        <v>16748</v>
      </c>
      <c r="F36" s="68" t="s">
        <v>182</v>
      </c>
      <c r="G36" s="68">
        <v>989</v>
      </c>
      <c r="H36" s="68" t="s">
        <v>59</v>
      </c>
      <c r="I36" s="68">
        <v>8115</v>
      </c>
      <c r="J36" s="68" t="s">
        <v>182</v>
      </c>
      <c r="K36" s="68">
        <v>4974</v>
      </c>
      <c r="L36" s="68" t="s">
        <v>182</v>
      </c>
      <c r="M36" s="68">
        <v>1882</v>
      </c>
      <c r="N36" s="68" t="s">
        <v>59</v>
      </c>
      <c r="O36" s="68">
        <v>667</v>
      </c>
      <c r="P36" s="68" t="s">
        <v>59</v>
      </c>
      <c r="Q36" s="199">
        <v>121</v>
      </c>
      <c r="R36" s="200" t="s">
        <v>59</v>
      </c>
      <c r="S36" s="53"/>
    </row>
    <row r="37" spans="1:19">
      <c r="A37" s="110"/>
      <c r="B37" s="110"/>
      <c r="C37" s="271" t="s">
        <v>101</v>
      </c>
      <c r="D37" s="271"/>
      <c r="E37" s="68">
        <v>8720</v>
      </c>
      <c r="F37" s="68" t="s">
        <v>182</v>
      </c>
      <c r="G37" s="68">
        <v>316</v>
      </c>
      <c r="H37" s="68" t="s">
        <v>59</v>
      </c>
      <c r="I37" s="68">
        <v>4124</v>
      </c>
      <c r="J37" s="68" t="s">
        <v>182</v>
      </c>
      <c r="K37" s="68">
        <v>2443</v>
      </c>
      <c r="L37" s="68" t="s">
        <v>182</v>
      </c>
      <c r="M37" s="68">
        <v>1338</v>
      </c>
      <c r="N37" s="68" t="s">
        <v>59</v>
      </c>
      <c r="O37" s="68">
        <v>499</v>
      </c>
      <c r="P37" s="68" t="s">
        <v>59</v>
      </c>
      <c r="Q37" s="203">
        <v>0</v>
      </c>
      <c r="R37" s="198"/>
      <c r="S37" s="53"/>
    </row>
    <row r="38" spans="1:19" ht="14.25">
      <c r="A38" s="110"/>
      <c r="B38" s="110"/>
      <c r="C38" s="271" t="s">
        <v>179</v>
      </c>
      <c r="D38" s="271"/>
      <c r="E38" s="68">
        <v>3552</v>
      </c>
      <c r="F38" s="68" t="s">
        <v>182</v>
      </c>
      <c r="G38" s="56">
        <v>490</v>
      </c>
      <c r="H38" s="56" t="s">
        <v>59</v>
      </c>
      <c r="I38" s="56">
        <v>2303</v>
      </c>
      <c r="J38" s="56" t="s">
        <v>182</v>
      </c>
      <c r="K38" s="56">
        <v>342</v>
      </c>
      <c r="L38" s="140" t="s">
        <v>59</v>
      </c>
      <c r="M38" s="56">
        <v>417</v>
      </c>
      <c r="N38" s="56" t="s">
        <v>59</v>
      </c>
      <c r="O38" s="56">
        <v>0</v>
      </c>
      <c r="P38" s="56"/>
      <c r="Q38" s="203">
        <v>0</v>
      </c>
      <c r="R38" s="200"/>
      <c r="S38" s="53"/>
    </row>
    <row r="39" spans="1:19">
      <c r="A39" s="110"/>
      <c r="B39" s="110"/>
      <c r="C39" s="271" t="s">
        <v>29</v>
      </c>
      <c r="D39" s="271"/>
      <c r="E39" s="68">
        <v>573</v>
      </c>
      <c r="F39" s="68" t="s">
        <v>59</v>
      </c>
      <c r="G39" s="56">
        <v>0</v>
      </c>
      <c r="H39" s="56"/>
      <c r="I39" s="56">
        <v>459</v>
      </c>
      <c r="J39" s="56" t="s">
        <v>59</v>
      </c>
      <c r="K39" s="56">
        <v>0</v>
      </c>
      <c r="L39" s="56"/>
      <c r="M39" s="56">
        <v>114</v>
      </c>
      <c r="N39" s="56" t="s">
        <v>59</v>
      </c>
      <c r="O39" s="56">
        <v>0</v>
      </c>
      <c r="P39" s="56"/>
      <c r="Q39" s="203">
        <v>0</v>
      </c>
      <c r="R39" s="200"/>
      <c r="S39" s="53"/>
    </row>
    <row r="40" spans="1:19">
      <c r="A40" s="110"/>
      <c r="B40" s="110"/>
      <c r="C40" s="141"/>
      <c r="D40" s="96"/>
      <c r="E40" s="68"/>
      <c r="F40" s="68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201"/>
      <c r="R40" s="200"/>
      <c r="S40" s="53"/>
    </row>
    <row r="41" spans="1:19" ht="14.25">
      <c r="A41" s="96"/>
      <c r="B41" s="274" t="s">
        <v>180</v>
      </c>
      <c r="C41" s="274"/>
      <c r="D41" s="274"/>
      <c r="E41" s="59">
        <v>76631</v>
      </c>
      <c r="F41" s="234" t="s">
        <v>182</v>
      </c>
      <c r="G41" s="234">
        <v>6134</v>
      </c>
      <c r="H41" s="234" t="s">
        <v>182</v>
      </c>
      <c r="I41" s="234">
        <v>39174</v>
      </c>
      <c r="J41" s="234" t="s">
        <v>182</v>
      </c>
      <c r="K41" s="234">
        <v>20464</v>
      </c>
      <c r="L41" s="234" t="s">
        <v>182</v>
      </c>
      <c r="M41" s="234">
        <v>8334</v>
      </c>
      <c r="N41" s="234" t="s">
        <v>182</v>
      </c>
      <c r="O41" s="234">
        <v>2327</v>
      </c>
      <c r="P41" s="234" t="s">
        <v>59</v>
      </c>
      <c r="Q41" s="202">
        <v>201</v>
      </c>
      <c r="R41" s="198" t="s">
        <v>59</v>
      </c>
      <c r="S41" s="53"/>
    </row>
    <row r="42" spans="1:19">
      <c r="A42" s="110"/>
      <c r="B42" s="110"/>
      <c r="C42" s="271" t="s">
        <v>41</v>
      </c>
      <c r="D42" s="271"/>
      <c r="E42" s="68">
        <v>4221</v>
      </c>
      <c r="F42" s="68" t="s">
        <v>182</v>
      </c>
      <c r="G42" s="68">
        <v>850</v>
      </c>
      <c r="H42" s="68" t="s">
        <v>59</v>
      </c>
      <c r="I42" s="68">
        <v>2305</v>
      </c>
      <c r="J42" s="68" t="s">
        <v>59</v>
      </c>
      <c r="K42" s="68">
        <v>773</v>
      </c>
      <c r="L42" s="68" t="s">
        <v>59</v>
      </c>
      <c r="M42" s="68">
        <v>293</v>
      </c>
      <c r="N42" s="68" t="s">
        <v>59</v>
      </c>
      <c r="O42" s="68">
        <v>0</v>
      </c>
      <c r="P42" s="68"/>
      <c r="Q42" s="199">
        <v>0</v>
      </c>
      <c r="R42" s="200"/>
      <c r="S42" s="53"/>
    </row>
    <row r="43" spans="1:19">
      <c r="A43" s="110"/>
      <c r="B43" s="110"/>
      <c r="C43" s="271" t="s">
        <v>72</v>
      </c>
      <c r="D43" s="271"/>
      <c r="E43" s="68">
        <v>6071</v>
      </c>
      <c r="F43" s="68" t="s">
        <v>182</v>
      </c>
      <c r="G43" s="68">
        <v>317</v>
      </c>
      <c r="H43" s="68" t="s">
        <v>59</v>
      </c>
      <c r="I43" s="68">
        <v>3476</v>
      </c>
      <c r="J43" s="68" t="s">
        <v>182</v>
      </c>
      <c r="K43" s="68">
        <v>1583</v>
      </c>
      <c r="L43" s="68" t="s">
        <v>59</v>
      </c>
      <c r="M43" s="68">
        <v>600</v>
      </c>
      <c r="N43" s="109" t="s">
        <v>59</v>
      </c>
      <c r="O43" s="68">
        <v>95</v>
      </c>
      <c r="P43" s="68" t="s">
        <v>59</v>
      </c>
      <c r="Q43" s="199">
        <v>0</v>
      </c>
      <c r="R43" s="200"/>
      <c r="S43" s="53"/>
    </row>
    <row r="44" spans="1:19">
      <c r="A44" s="110"/>
      <c r="B44" s="110"/>
      <c r="C44" s="271" t="s">
        <v>68</v>
      </c>
      <c r="D44" s="271"/>
      <c r="E44" s="68">
        <v>31400</v>
      </c>
      <c r="F44" s="68" t="s">
        <v>182</v>
      </c>
      <c r="G44" s="68">
        <v>3264</v>
      </c>
      <c r="H44" s="68" t="s">
        <v>182</v>
      </c>
      <c r="I44" s="68">
        <v>17102</v>
      </c>
      <c r="J44" s="68" t="s">
        <v>182</v>
      </c>
      <c r="K44" s="68">
        <v>6750</v>
      </c>
      <c r="L44" s="68" t="s">
        <v>182</v>
      </c>
      <c r="M44" s="68">
        <v>3430</v>
      </c>
      <c r="N44" s="68" t="s">
        <v>182</v>
      </c>
      <c r="O44" s="68">
        <v>733</v>
      </c>
      <c r="P44" s="68" t="s">
        <v>59</v>
      </c>
      <c r="Q44" s="199">
        <v>121</v>
      </c>
      <c r="R44" s="198" t="s">
        <v>59</v>
      </c>
      <c r="S44" s="53"/>
    </row>
    <row r="45" spans="1:19">
      <c r="A45" s="110"/>
      <c r="B45" s="110"/>
      <c r="C45" s="271" t="s">
        <v>69</v>
      </c>
      <c r="D45" s="271"/>
      <c r="E45" s="68">
        <v>16483</v>
      </c>
      <c r="F45" s="68" t="s">
        <v>182</v>
      </c>
      <c r="G45" s="68">
        <v>701</v>
      </c>
      <c r="H45" s="68" t="s">
        <v>59</v>
      </c>
      <c r="I45" s="68">
        <v>7746</v>
      </c>
      <c r="J45" s="68" t="s">
        <v>182</v>
      </c>
      <c r="K45" s="68">
        <v>4953</v>
      </c>
      <c r="L45" s="68" t="s">
        <v>182</v>
      </c>
      <c r="M45" s="68">
        <v>2155</v>
      </c>
      <c r="N45" s="68" t="s">
        <v>59</v>
      </c>
      <c r="O45" s="68">
        <v>928</v>
      </c>
      <c r="P45" s="68" t="s">
        <v>59</v>
      </c>
      <c r="Q45" s="199">
        <v>0</v>
      </c>
      <c r="R45" s="198"/>
      <c r="S45" s="53"/>
    </row>
    <row r="46" spans="1:19">
      <c r="A46" s="110"/>
      <c r="B46" s="110"/>
      <c r="C46" s="271" t="s">
        <v>70</v>
      </c>
      <c r="D46" s="271"/>
      <c r="E46" s="68">
        <v>8401</v>
      </c>
      <c r="F46" s="68" t="s">
        <v>182</v>
      </c>
      <c r="G46" s="68">
        <v>297</v>
      </c>
      <c r="H46" s="68" t="s">
        <v>59</v>
      </c>
      <c r="I46" s="68">
        <v>3496</v>
      </c>
      <c r="J46" s="68" t="s">
        <v>182</v>
      </c>
      <c r="K46" s="68">
        <v>3323</v>
      </c>
      <c r="L46" s="68" t="s">
        <v>182</v>
      </c>
      <c r="M46" s="68">
        <v>1098</v>
      </c>
      <c r="N46" s="68" t="s">
        <v>59</v>
      </c>
      <c r="O46" s="68">
        <v>187</v>
      </c>
      <c r="P46" s="68" t="s">
        <v>59</v>
      </c>
      <c r="Q46" s="199">
        <v>0</v>
      </c>
      <c r="R46" s="198"/>
      <c r="S46" s="53"/>
    </row>
    <row r="47" spans="1:19">
      <c r="A47" s="110"/>
      <c r="B47" s="110"/>
      <c r="C47" s="271" t="s">
        <v>71</v>
      </c>
      <c r="D47" s="271"/>
      <c r="E47" s="68">
        <v>3293</v>
      </c>
      <c r="F47" s="68" t="s">
        <v>182</v>
      </c>
      <c r="G47" s="68">
        <v>445</v>
      </c>
      <c r="H47" s="68" t="s">
        <v>59</v>
      </c>
      <c r="I47" s="68">
        <v>1122</v>
      </c>
      <c r="J47" s="68" t="s">
        <v>59</v>
      </c>
      <c r="K47" s="68">
        <v>1441</v>
      </c>
      <c r="L47" s="68" t="s">
        <v>59</v>
      </c>
      <c r="M47" s="68">
        <v>137</v>
      </c>
      <c r="N47" s="68" t="s">
        <v>59</v>
      </c>
      <c r="O47" s="68">
        <v>68</v>
      </c>
      <c r="P47" s="68" t="s">
        <v>59</v>
      </c>
      <c r="Q47" s="199">
        <v>80</v>
      </c>
      <c r="R47" s="200" t="s">
        <v>59</v>
      </c>
      <c r="S47" s="53"/>
    </row>
    <row r="48" spans="1:19">
      <c r="A48" s="235"/>
      <c r="B48" s="235"/>
      <c r="C48" s="308" t="s">
        <v>29</v>
      </c>
      <c r="D48" s="308"/>
      <c r="E48" s="68">
        <v>6765</v>
      </c>
      <c r="F48" s="68" t="s">
        <v>182</v>
      </c>
      <c r="G48" s="68">
        <v>259</v>
      </c>
      <c r="H48" s="68" t="s">
        <v>59</v>
      </c>
      <c r="I48" s="68">
        <v>3928</v>
      </c>
      <c r="J48" s="68" t="s">
        <v>182</v>
      </c>
      <c r="K48" s="68">
        <v>1641</v>
      </c>
      <c r="L48" s="68" t="s">
        <v>59</v>
      </c>
      <c r="M48" s="68">
        <v>621</v>
      </c>
      <c r="N48" s="68" t="s">
        <v>59</v>
      </c>
      <c r="O48" s="68">
        <v>316</v>
      </c>
      <c r="P48" s="68" t="s">
        <v>59</v>
      </c>
      <c r="Q48" s="199">
        <v>0</v>
      </c>
      <c r="R48" s="236"/>
      <c r="S48" s="53"/>
    </row>
    <row r="49" spans="1:19" ht="6.95" customHeight="1">
      <c r="A49" s="97"/>
      <c r="B49" s="97"/>
      <c r="C49" s="97"/>
      <c r="D49" s="9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237"/>
      <c r="R49" s="238"/>
      <c r="S49" s="53"/>
    </row>
    <row r="50" spans="1:19" ht="6.95" customHeight="1">
      <c r="Q50" s="76"/>
    </row>
    <row r="51" spans="1:19">
      <c r="A51" s="1"/>
      <c r="B51" s="1"/>
      <c r="C51" s="1"/>
      <c r="D51" s="1"/>
      <c r="E51" s="279" t="s">
        <v>123</v>
      </c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11"/>
    </row>
    <row r="52" spans="1:19" s="54" customFormat="1" ht="6.95" customHeight="1">
      <c r="A52" s="1"/>
      <c r="B52" s="1"/>
      <c r="C52" s="1"/>
      <c r="D52" s="1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49"/>
      <c r="Q52" s="158"/>
      <c r="R52" s="74"/>
    </row>
    <row r="53" spans="1:19" s="54" customFormat="1" ht="6.95" customHeight="1">
      <c r="A53" s="1"/>
      <c r="B53" s="1"/>
      <c r="C53" s="1"/>
      <c r="D53" s="1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158"/>
      <c r="R53" s="74"/>
    </row>
    <row r="54" spans="1:19" s="54" customFormat="1">
      <c r="A54" s="290" t="s">
        <v>116</v>
      </c>
      <c r="B54" s="290"/>
      <c r="C54" s="290"/>
      <c r="D54" s="290"/>
      <c r="E54" s="289" t="s">
        <v>0</v>
      </c>
      <c r="F54" s="213"/>
      <c r="G54" s="292" t="s">
        <v>65</v>
      </c>
      <c r="H54" s="292"/>
      <c r="I54" s="292"/>
      <c r="J54" s="292"/>
      <c r="K54" s="292"/>
      <c r="L54" s="292"/>
      <c r="M54" s="292"/>
      <c r="N54" s="292"/>
      <c r="O54" s="292"/>
      <c r="P54" s="216"/>
      <c r="Q54" s="158"/>
      <c r="R54" s="74"/>
    </row>
    <row r="55" spans="1:19" s="54" customFormat="1" ht="6.95" customHeight="1">
      <c r="A55" s="290"/>
      <c r="B55" s="290"/>
      <c r="C55" s="290"/>
      <c r="D55" s="290"/>
      <c r="E55" s="289"/>
      <c r="F55" s="213"/>
      <c r="G55" s="217"/>
      <c r="H55" s="217"/>
      <c r="I55" s="217"/>
      <c r="J55" s="217"/>
      <c r="K55" s="217"/>
      <c r="L55" s="217"/>
      <c r="M55" s="217"/>
      <c r="N55" s="217"/>
      <c r="O55" s="217"/>
      <c r="P55" s="51"/>
      <c r="Q55" s="158"/>
      <c r="R55" s="74"/>
    </row>
    <row r="56" spans="1:19" s="54" customFormat="1" ht="6.95" customHeight="1">
      <c r="A56" s="290"/>
      <c r="B56" s="290"/>
      <c r="C56" s="290"/>
      <c r="D56" s="290"/>
      <c r="E56" s="289"/>
      <c r="F56" s="213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158"/>
      <c r="R56" s="74"/>
    </row>
    <row r="57" spans="1:19" s="54" customFormat="1">
      <c r="A57" s="290"/>
      <c r="B57" s="290"/>
      <c r="C57" s="290"/>
      <c r="D57" s="290"/>
      <c r="E57" s="289"/>
      <c r="F57" s="213"/>
      <c r="G57" s="224" t="s">
        <v>58</v>
      </c>
      <c r="H57" s="224"/>
      <c r="I57" s="224" t="s">
        <v>53</v>
      </c>
      <c r="J57" s="224"/>
      <c r="K57" s="224" t="s">
        <v>54</v>
      </c>
      <c r="L57" s="224"/>
      <c r="M57" s="224" t="s">
        <v>55</v>
      </c>
      <c r="N57" s="224"/>
      <c r="O57" s="224" t="s">
        <v>73</v>
      </c>
      <c r="P57" s="224"/>
      <c r="Q57" s="158"/>
      <c r="R57" s="74"/>
    </row>
    <row r="58" spans="1:19" ht="6.9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49"/>
    </row>
    <row r="59" spans="1:19" ht="6.95" customHeight="1"/>
    <row r="60" spans="1:19">
      <c r="A60" s="274" t="s">
        <v>0</v>
      </c>
      <c r="B60" s="274"/>
      <c r="C60" s="274"/>
      <c r="D60" s="274"/>
    </row>
    <row r="61" spans="1:19">
      <c r="B61" s="274" t="s">
        <v>87</v>
      </c>
      <c r="C61" s="274"/>
      <c r="D61" s="274"/>
      <c r="E61" s="47">
        <f>SUM(E62:E67)</f>
        <v>99.997270183580156</v>
      </c>
      <c r="F61" s="47"/>
      <c r="G61" s="47">
        <f>SUM(G62:G67)</f>
        <v>100</v>
      </c>
      <c r="H61" s="47"/>
      <c r="I61" s="47">
        <f>SUM(I62:I67)</f>
        <v>99.999999999999986</v>
      </c>
      <c r="J61" s="47"/>
      <c r="K61" s="47">
        <f>SUM(K62:K67)</f>
        <v>100</v>
      </c>
      <c r="L61" s="47"/>
      <c r="M61" s="47">
        <f>SUM(M62:M67)</f>
        <v>100.00000000000001</v>
      </c>
      <c r="N61" s="47"/>
      <c r="O61" s="47">
        <f>SUM(O62:O67)</f>
        <v>100</v>
      </c>
      <c r="P61" s="47"/>
    </row>
    <row r="62" spans="1:19">
      <c r="C62" s="291" t="s">
        <v>47</v>
      </c>
      <c r="D62" s="291"/>
      <c r="E62" s="105">
        <f>E17*100/(E16-E23)</f>
        <v>35.044018289770015</v>
      </c>
      <c r="F62" s="105"/>
      <c r="G62" s="105">
        <f>G17*100/(G16-G23)</f>
        <v>36.661572423161829</v>
      </c>
      <c r="H62" s="105"/>
      <c r="I62" s="105">
        <f>I17*100/(I16-I23)</f>
        <v>32.563723679349835</v>
      </c>
      <c r="J62" s="105"/>
      <c r="K62" s="105">
        <f>K17*100/(K16-K23)</f>
        <v>36.311581119422236</v>
      </c>
      <c r="L62" s="105"/>
      <c r="M62" s="105">
        <f>M17*100/(M16-M23)</f>
        <v>43.244315177154945</v>
      </c>
      <c r="N62" s="105"/>
      <c r="O62" s="105">
        <f>O17*100/(O16-O23)</f>
        <v>31.986242476354256</v>
      </c>
      <c r="P62" s="105"/>
    </row>
    <row r="63" spans="1:19">
      <c r="C63" s="291" t="s">
        <v>100</v>
      </c>
      <c r="D63" s="291"/>
      <c r="E63" s="105">
        <f>E18*100/(E16-E23)</f>
        <v>11.396983552856071</v>
      </c>
      <c r="F63" s="105"/>
      <c r="G63" s="105">
        <f>G18*100/(G16-G23)</f>
        <v>19.595856681949396</v>
      </c>
      <c r="H63" s="105"/>
      <c r="I63" s="105">
        <f>I18*100/(I16-I23)</f>
        <v>12.053406512217004</v>
      </c>
      <c r="J63" s="105"/>
      <c r="K63" s="105">
        <f>K18*100/(K16-K23)</f>
        <v>6.8506577250451377</v>
      </c>
      <c r="L63" s="105"/>
      <c r="M63" s="105">
        <f>M18*100/(M16-M23)</f>
        <v>9.2808038075092547</v>
      </c>
      <c r="N63" s="105"/>
      <c r="O63" s="105">
        <f>O18*100/(O16-O23)</f>
        <v>22.26999140154772</v>
      </c>
      <c r="P63" s="105"/>
    </row>
    <row r="64" spans="1:19">
      <c r="C64" s="291" t="s">
        <v>82</v>
      </c>
      <c r="D64" s="291"/>
      <c r="E64" s="105">
        <f>E19*100/(E16-E23)</f>
        <v>17.610045724425031</v>
      </c>
      <c r="F64" s="105"/>
      <c r="G64" s="105">
        <f>G19*100/(G16-G23)</f>
        <v>13.720495839701139</v>
      </c>
      <c r="H64" s="105"/>
      <c r="I64" s="105">
        <f>I19*100/(I16-I23)</f>
        <v>17.818882262916247</v>
      </c>
      <c r="J64" s="105"/>
      <c r="K64" s="105">
        <f>K19*100/(K16-K23)</f>
        <v>19.246840340469436</v>
      </c>
      <c r="L64" s="105"/>
      <c r="M64" s="105">
        <f>M19*100/(M16-M23)</f>
        <v>19.473823373876257</v>
      </c>
      <c r="N64" s="105"/>
      <c r="O64" s="105">
        <f>O19*100/(O16-O23)</f>
        <v>5.8899398108340497</v>
      </c>
      <c r="P64" s="105"/>
    </row>
    <row r="65" spans="1:16">
      <c r="C65" s="291" t="s">
        <v>48</v>
      </c>
      <c r="D65" s="291"/>
      <c r="E65" s="105">
        <f>E20*100/(E16-E23)</f>
        <v>12.955708728588002</v>
      </c>
      <c r="F65" s="105"/>
      <c r="G65" s="105">
        <f>G20*100/(G16-G23)</f>
        <v>13.295975547631176</v>
      </c>
      <c r="H65" s="105"/>
      <c r="I65" s="105">
        <f>I20*100/(I16-I23)</f>
        <v>14.940102380072828</v>
      </c>
      <c r="J65" s="105"/>
      <c r="K65" s="105">
        <f>K20*100/(K16-K23)</f>
        <v>10.915656435388186</v>
      </c>
      <c r="L65" s="105"/>
      <c r="M65" s="105">
        <f>M20*100/(M16-M23)</f>
        <v>7.9455314648334214</v>
      </c>
      <c r="N65" s="105"/>
      <c r="O65" s="105">
        <f>O20*100/(O16-O23)</f>
        <v>14.187446259673258</v>
      </c>
      <c r="P65" s="105"/>
    </row>
    <row r="66" spans="1:16">
      <c r="C66" s="291" t="s">
        <v>49</v>
      </c>
      <c r="D66" s="291"/>
      <c r="E66" s="105">
        <f>E21*100/(E16-E23)</f>
        <v>22.56602743465502</v>
      </c>
      <c r="F66" s="105"/>
      <c r="G66" s="105">
        <f>G21*100/(G16-G23)</f>
        <v>16.726099507556462</v>
      </c>
      <c r="H66" s="105"/>
      <c r="I66" s="105">
        <f>I21*100/(I16-I23)</f>
        <v>22.338909704997626</v>
      </c>
      <c r="J66" s="105"/>
      <c r="K66" s="105">
        <f>K21*100/(K16-K23)</f>
        <v>25.751870002579313</v>
      </c>
      <c r="L66" s="105"/>
      <c r="M66" s="105">
        <f>M21*100/(M16-M23)</f>
        <v>19.73823373876256</v>
      </c>
      <c r="N66" s="105"/>
      <c r="O66" s="105">
        <f>O21*100/(O16-O23)</f>
        <v>25.666380051590714</v>
      </c>
      <c r="P66" s="105"/>
    </row>
    <row r="67" spans="1:16" ht="14.25">
      <c r="C67" s="271" t="s">
        <v>178</v>
      </c>
      <c r="D67" s="271"/>
      <c r="E67" s="105">
        <f>E22*100/(E16-E23)</f>
        <v>0.42448645328601653</v>
      </c>
      <c r="F67" s="105"/>
      <c r="G67" s="105">
        <f>G22*100/(G16-G23)</f>
        <v>0</v>
      </c>
      <c r="H67" s="105"/>
      <c r="I67" s="105">
        <f>I22*100/(I16-I23)</f>
        <v>0.28497546044646155</v>
      </c>
      <c r="J67" s="105"/>
      <c r="K67" s="105">
        <f>K22*100/(K16-K23)</f>
        <v>0.9233943770956925</v>
      </c>
      <c r="L67" s="105"/>
      <c r="M67" s="56">
        <f>M22*100/(M16-M23)</f>
        <v>0.31729243786356426</v>
      </c>
      <c r="N67" s="56"/>
      <c r="O67" s="56">
        <f>O22*100/(O16-O23)</f>
        <v>0</v>
      </c>
      <c r="P67" s="56"/>
    </row>
    <row r="68" spans="1:16">
      <c r="E68" s="68"/>
      <c r="F68" s="68"/>
      <c r="G68" s="56"/>
      <c r="H68" s="56"/>
      <c r="I68" s="56"/>
      <c r="J68" s="56"/>
      <c r="K68" s="56"/>
      <c r="L68" s="56"/>
      <c r="M68" s="56"/>
      <c r="N68" s="56"/>
      <c r="O68" s="56"/>
      <c r="P68" s="56"/>
    </row>
    <row r="69" spans="1:16">
      <c r="B69" s="274" t="s">
        <v>187</v>
      </c>
      <c r="C69" s="274"/>
      <c r="D69" s="274"/>
      <c r="E69" s="47">
        <f>SUM(E70:E75)</f>
        <v>99.998664012504847</v>
      </c>
      <c r="F69" s="47"/>
      <c r="G69" s="47">
        <f>SUM(G70:G75)</f>
        <v>100</v>
      </c>
      <c r="H69" s="47"/>
      <c r="I69" s="47">
        <f>SUM(I70:I75)</f>
        <v>100</v>
      </c>
      <c r="J69" s="47"/>
      <c r="K69" s="47">
        <f>SUM(K70:K75)</f>
        <v>100</v>
      </c>
      <c r="L69" s="47"/>
      <c r="M69" s="47">
        <f>SUM(M70:M75)</f>
        <v>100</v>
      </c>
      <c r="N69" s="47"/>
      <c r="O69" s="47">
        <f>SUM(O70:O75)</f>
        <v>100</v>
      </c>
      <c r="P69" s="47"/>
    </row>
    <row r="70" spans="1:16">
      <c r="A70" s="72"/>
      <c r="B70" s="110"/>
      <c r="C70" s="271" t="s">
        <v>52</v>
      </c>
      <c r="D70" s="271"/>
      <c r="E70" s="105">
        <f>E26*100/(E25-E32)</f>
        <v>33.284792454342629</v>
      </c>
      <c r="F70" s="105"/>
      <c r="G70" s="105">
        <f>G26*100/(G25-G32)</f>
        <v>36.661572423161829</v>
      </c>
      <c r="H70" s="105"/>
      <c r="I70" s="105">
        <f>I26*100/(I25-I32)</f>
        <v>31.297530380243042</v>
      </c>
      <c r="J70" s="105"/>
      <c r="K70" s="105">
        <f>K26*100/(K25-K32)</f>
        <v>35.035396897123057</v>
      </c>
      <c r="L70" s="105"/>
      <c r="M70" s="105">
        <f>M26*100/(M25-M32)</f>
        <v>38.771058053569263</v>
      </c>
      <c r="N70" s="105"/>
      <c r="O70" s="105">
        <f>O26*100/(O25-O32)</f>
        <v>17.232488182208854</v>
      </c>
      <c r="P70" s="105"/>
    </row>
    <row r="71" spans="1:16">
      <c r="A71" s="72"/>
      <c r="B71" s="110"/>
      <c r="C71" s="271" t="s">
        <v>106</v>
      </c>
      <c r="D71" s="271"/>
      <c r="E71" s="105">
        <f>E27*100/(E25-E32)</f>
        <v>12.462091354824919</v>
      </c>
      <c r="F71" s="105"/>
      <c r="G71" s="105">
        <f>G27*100/(G25-G32)</f>
        <v>24.503311258278146</v>
      </c>
      <c r="H71" s="105"/>
      <c r="I71" s="105">
        <f>I27*100/(I25-I32)</f>
        <v>13.260159414608649</v>
      </c>
      <c r="J71" s="105"/>
      <c r="K71" s="105">
        <f>K27*100/(K25-K32)</f>
        <v>7.887734096500477</v>
      </c>
      <c r="L71" s="105"/>
      <c r="M71" s="105">
        <f>M27*100/(M25-M32)</f>
        <v>13.210519936977336</v>
      </c>
      <c r="N71" s="105"/>
      <c r="O71" s="105">
        <f>O27*100/(O25-O32)</f>
        <v>6.4460678985818651</v>
      </c>
      <c r="P71" s="105"/>
    </row>
    <row r="72" spans="1:16">
      <c r="A72" s="72"/>
      <c r="B72" s="110"/>
      <c r="C72" s="271" t="s">
        <v>107</v>
      </c>
      <c r="D72" s="271"/>
      <c r="E72" s="105">
        <f>E28*100/(E25-E32)</f>
        <v>17.016472725815287</v>
      </c>
      <c r="F72" s="105"/>
      <c r="G72" s="105">
        <f>G28*100/(G25-G32)</f>
        <v>9.8318899643402951</v>
      </c>
      <c r="H72" s="105"/>
      <c r="I72" s="105">
        <f>I28*100/(I25-I32)</f>
        <v>17.904089899385863</v>
      </c>
      <c r="J72" s="105"/>
      <c r="K72" s="105">
        <f>K28*100/(K25-K32)</f>
        <v>18.511824069890043</v>
      </c>
      <c r="L72" s="105"/>
      <c r="M72" s="105">
        <f>M28*100/(M25-M32)</f>
        <v>17.973578960126044</v>
      </c>
      <c r="N72" s="105"/>
      <c r="O72" s="105">
        <f>O28*100/(O25-O32)</f>
        <v>5.8874086807047705</v>
      </c>
      <c r="P72" s="105"/>
    </row>
    <row r="73" spans="1:16">
      <c r="A73" s="72"/>
      <c r="B73" s="110"/>
      <c r="C73" s="271" t="s">
        <v>50</v>
      </c>
      <c r="D73" s="271"/>
      <c r="E73" s="105">
        <f>E29*100/(E25-E32)</f>
        <v>6.4782033640165126</v>
      </c>
      <c r="F73" s="105"/>
      <c r="G73" s="105">
        <f>G29*100/(G25-G32)</f>
        <v>6.7583630497537781</v>
      </c>
      <c r="H73" s="105"/>
      <c r="I73" s="105">
        <f>I29*100/(I25-I32)</f>
        <v>7.1422971383771072</v>
      </c>
      <c r="J73" s="105"/>
      <c r="K73" s="105">
        <f>K29*100/(K25-K32)</f>
        <v>7.4961088517346992</v>
      </c>
      <c r="L73" s="105"/>
      <c r="M73" s="105">
        <f>M29*100/(M25-M32)</f>
        <v>2.4845473275966548</v>
      </c>
      <c r="N73" s="105"/>
      <c r="O73" s="105">
        <f>O29*100/(O25-O32)</f>
        <v>0.85947571981091531</v>
      </c>
      <c r="P73" s="105"/>
    </row>
    <row r="74" spans="1:16">
      <c r="A74" s="72"/>
      <c r="B74" s="110"/>
      <c r="C74" s="271" t="s">
        <v>51</v>
      </c>
      <c r="D74" s="271"/>
      <c r="E74" s="105">
        <f>E30*100/(E25-E32)</f>
        <v>9.3973360409346576</v>
      </c>
      <c r="F74" s="105"/>
      <c r="G74" s="105">
        <f>G30*100/(G25-G32)</f>
        <v>7.2508065885549327</v>
      </c>
      <c r="H74" s="105"/>
      <c r="I74" s="105">
        <f>I30*100/(I25-I32)</f>
        <v>10.50829739971253</v>
      </c>
      <c r="J74" s="105"/>
      <c r="K74" s="105">
        <f>K30*100/(K25-K32)</f>
        <v>7.8023798764874224</v>
      </c>
      <c r="L74" s="105"/>
      <c r="M74" s="105">
        <f>M30*100/(M25-M32)</f>
        <v>4.3388680159980613</v>
      </c>
      <c r="N74" s="105"/>
      <c r="O74" s="105">
        <f>O30*100/(O25-O32)</f>
        <v>28.964331757627846</v>
      </c>
      <c r="P74" s="105"/>
    </row>
    <row r="75" spans="1:16">
      <c r="A75" s="72"/>
      <c r="B75" s="110"/>
      <c r="C75" s="271" t="s">
        <v>90</v>
      </c>
      <c r="D75" s="271"/>
      <c r="E75" s="105">
        <f>E31*100/(E25-E32)</f>
        <v>21.359768072570841</v>
      </c>
      <c r="F75" s="105"/>
      <c r="G75" s="105">
        <f>G31*100/(G25-G32)</f>
        <v>14.99405671591102</v>
      </c>
      <c r="H75" s="105"/>
      <c r="I75" s="105">
        <f>I31*100/(I25-I32)</f>
        <v>19.887625767672809</v>
      </c>
      <c r="J75" s="105"/>
      <c r="K75" s="105">
        <f>K31*100/(K25-K32)</f>
        <v>23.266556208264298</v>
      </c>
      <c r="L75" s="105"/>
      <c r="M75" s="105">
        <f>M31*100/(M25-M32)</f>
        <v>23.221427705732637</v>
      </c>
      <c r="N75" s="105"/>
      <c r="O75" s="105">
        <f>O31*100/(O25-O32)</f>
        <v>40.610227761065751</v>
      </c>
      <c r="P75" s="105"/>
    </row>
    <row r="76" spans="1:16"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</row>
    <row r="77" spans="1:16">
      <c r="B77" s="274" t="s">
        <v>188</v>
      </c>
      <c r="C77" s="274"/>
      <c r="D77" s="274"/>
      <c r="E77" s="47">
        <f>SUM(E78:E81)</f>
        <v>99.998685213915692</v>
      </c>
      <c r="F77" s="47"/>
      <c r="G77" s="47">
        <f>SUM(G78:G81)</f>
        <v>100</v>
      </c>
      <c r="H77" s="47"/>
      <c r="I77" s="47">
        <f>SUM(I78:I81)</f>
        <v>100</v>
      </c>
      <c r="J77" s="47"/>
      <c r="K77" s="47">
        <f>SUM(K78:K81)</f>
        <v>100</v>
      </c>
      <c r="L77" s="47"/>
      <c r="M77" s="47">
        <f>SUM(M78:M81)</f>
        <v>99.999999999999986</v>
      </c>
      <c r="N77" s="47"/>
      <c r="O77" s="47">
        <f>SUM(O78:O81)</f>
        <v>100</v>
      </c>
      <c r="P77" s="47"/>
    </row>
    <row r="78" spans="1:16">
      <c r="A78" s="72"/>
      <c r="B78" s="72"/>
      <c r="C78" s="291" t="s">
        <v>83</v>
      </c>
      <c r="D78" s="291"/>
      <c r="E78" s="55">
        <f>E35*100/(E34-E39)</f>
        <v>61.843593047411183</v>
      </c>
      <c r="F78" s="55"/>
      <c r="G78" s="55">
        <f>G35*100/(G34-G39)</f>
        <v>70.727332028701895</v>
      </c>
      <c r="H78" s="55"/>
      <c r="I78" s="55">
        <f>I35*100/(I34-I39)</f>
        <v>62.438331396099706</v>
      </c>
      <c r="J78" s="55"/>
      <c r="K78" s="55">
        <f>K35*100/(K34-K39)</f>
        <v>62.082783560572743</v>
      </c>
      <c r="L78" s="55"/>
      <c r="M78" s="55">
        <f>M35*100/(M34-M39)</f>
        <v>55.748874558948778</v>
      </c>
      <c r="N78" s="55"/>
      <c r="O78" s="55">
        <f>O35*100/(O34-O39)</f>
        <v>49.892565535023635</v>
      </c>
      <c r="P78" s="55"/>
    </row>
    <row r="79" spans="1:16">
      <c r="A79" s="72"/>
      <c r="B79" s="72"/>
      <c r="C79" s="291" t="s">
        <v>84</v>
      </c>
      <c r="D79" s="291"/>
      <c r="E79" s="55">
        <f>E36*100/(E34-E39)</f>
        <v>22.020037339924794</v>
      </c>
      <c r="F79" s="55"/>
      <c r="G79" s="55">
        <f>G36*100/(G34-G39)</f>
        <v>16.128506196999346</v>
      </c>
      <c r="H79" s="55"/>
      <c r="I79" s="55">
        <f>I36*100/(I34-I39)</f>
        <v>20.960867880666409</v>
      </c>
      <c r="J79" s="55"/>
      <c r="K79" s="55">
        <f>K36*100/(K34-K39)</f>
        <v>24.307286321653716</v>
      </c>
      <c r="L79" s="55"/>
      <c r="M79" s="55">
        <f>M36*100/(M34-M39)</f>
        <v>22.898162793527192</v>
      </c>
      <c r="N79" s="55"/>
      <c r="O79" s="55">
        <f>O36*100/(O34-O39)</f>
        <v>28.663515255694026</v>
      </c>
      <c r="P79" s="55"/>
    </row>
    <row r="80" spans="1:16">
      <c r="A80" s="72"/>
      <c r="B80" s="72"/>
      <c r="C80" s="291" t="s">
        <v>101</v>
      </c>
      <c r="D80" s="291"/>
      <c r="E80" s="55">
        <f>E37*100/(E34-E39)</f>
        <v>11.464934655131611</v>
      </c>
      <c r="F80" s="55"/>
      <c r="G80" s="55">
        <f>G37*100/(G34-G39)</f>
        <v>5.1532941943900852</v>
      </c>
      <c r="H80" s="55"/>
      <c r="I80" s="55">
        <f>I37*100/(I34-I39)</f>
        <v>10.652201988893195</v>
      </c>
      <c r="J80" s="55"/>
      <c r="K80" s="55">
        <f>K37*100/(K34-K39)</f>
        <v>11.938620925572986</v>
      </c>
      <c r="L80" s="55"/>
      <c r="M80" s="55">
        <f>M37*100/(M34-M39)</f>
        <v>16.279352719308918</v>
      </c>
      <c r="N80" s="55"/>
      <c r="O80" s="55">
        <f>O37*100/(O34-O39)</f>
        <v>21.443919209282338</v>
      </c>
      <c r="P80" s="55"/>
    </row>
    <row r="81" spans="1:16" ht="14.25">
      <c r="A81" s="72"/>
      <c r="B81" s="72"/>
      <c r="C81" s="271" t="s">
        <v>179</v>
      </c>
      <c r="D81" s="271"/>
      <c r="E81" s="55">
        <f>E38*100/(E34-E39)</f>
        <v>4.6701201714481053</v>
      </c>
      <c r="F81" s="55"/>
      <c r="G81" s="55">
        <f>G38*100/(G34-G39)</f>
        <v>7.9908675799086755</v>
      </c>
      <c r="H81" s="55"/>
      <c r="I81" s="55">
        <f>I38*100/(I34-I39)</f>
        <v>5.9485987343406945</v>
      </c>
      <c r="J81" s="55"/>
      <c r="K81" s="55">
        <f>K38*100/(K34-K39)</f>
        <v>1.6713091922005572</v>
      </c>
      <c r="L81" s="55"/>
      <c r="M81" s="55">
        <f>M38*100/(M34-M39)</f>
        <v>5.0736099282151113</v>
      </c>
      <c r="N81" s="55"/>
      <c r="O81" s="55">
        <f>O38*100/(O34-O39)</f>
        <v>0</v>
      </c>
      <c r="P81" s="55"/>
    </row>
    <row r="82" spans="1:16">
      <c r="E82" s="68"/>
      <c r="F82" s="68"/>
      <c r="G82" s="56"/>
      <c r="H82" s="56"/>
      <c r="I82" s="56"/>
      <c r="J82" s="56"/>
      <c r="K82" s="56"/>
      <c r="L82" s="56"/>
      <c r="M82" s="56"/>
      <c r="N82" s="56"/>
      <c r="O82" s="56"/>
      <c r="P82" s="56"/>
    </row>
    <row r="83" spans="1:16" ht="14.25">
      <c r="B83" s="274" t="s">
        <v>180</v>
      </c>
      <c r="C83" s="274"/>
      <c r="D83" s="274"/>
      <c r="E83" s="47">
        <f>SUM(E84:E89)</f>
        <v>100.00429393410244</v>
      </c>
      <c r="F83" s="47"/>
      <c r="G83" s="47">
        <f>SUM(G84:G89)</f>
        <v>99.982978723404258</v>
      </c>
      <c r="H83" s="47"/>
      <c r="I83" s="47">
        <f>SUM(I84:I89)</f>
        <v>100.00283720138455</v>
      </c>
      <c r="J83" s="47"/>
      <c r="K83" s="47">
        <f>SUM(K84:K89)</f>
        <v>100</v>
      </c>
      <c r="L83" s="47"/>
      <c r="M83" s="47">
        <f>SUM(M84:M89)</f>
        <v>100</v>
      </c>
      <c r="N83" s="47"/>
      <c r="O83" s="47">
        <f>SUM(O84:O89)</f>
        <v>100</v>
      </c>
      <c r="P83" s="47"/>
    </row>
    <row r="84" spans="1:16">
      <c r="A84" s="72"/>
      <c r="B84" s="72"/>
      <c r="C84" s="291" t="s">
        <v>41</v>
      </c>
      <c r="D84" s="291"/>
      <c r="E84" s="55">
        <f>E42*100/(E41-E48)</f>
        <v>6.0415652821114705</v>
      </c>
      <c r="F84" s="55"/>
      <c r="G84" s="55">
        <f>G42*100/(G41-G48)</f>
        <v>14.468085106382979</v>
      </c>
      <c r="H84" s="55"/>
      <c r="I84" s="55">
        <f>I42*100/(I41-I48)</f>
        <v>6.5397491913976058</v>
      </c>
      <c r="J84" s="55"/>
      <c r="K84" s="55">
        <f>K42*100/(K41-K48)</f>
        <v>4.1066780003187588</v>
      </c>
      <c r="L84" s="55"/>
      <c r="M84" s="55">
        <f>M42*100/(M41-M48)</f>
        <v>3.7987812783612083</v>
      </c>
      <c r="N84" s="55"/>
      <c r="O84" s="55">
        <f>O42*100/(O41-O48)</f>
        <v>0</v>
      </c>
      <c r="P84" s="55"/>
    </row>
    <row r="85" spans="1:16">
      <c r="A85" s="72"/>
      <c r="B85" s="72"/>
      <c r="C85" s="291" t="s">
        <v>72</v>
      </c>
      <c r="D85" s="291"/>
      <c r="E85" s="55">
        <f>E43*100/(E41-E48)</f>
        <v>8.6894913119399995</v>
      </c>
      <c r="F85" s="55"/>
      <c r="G85" s="55">
        <f>G43*100/(G41-G48)</f>
        <v>5.3957446808510641</v>
      </c>
      <c r="H85" s="55"/>
      <c r="I85" s="55">
        <f>I43*100/(I41-I48)</f>
        <v>9.8621120127106625</v>
      </c>
      <c r="J85" s="55"/>
      <c r="K85" s="55">
        <f>K43*100/(K41-K48)</f>
        <v>8.4099240291133182</v>
      </c>
      <c r="L85" s="55"/>
      <c r="M85" s="55">
        <f>M43*100/(M41-M48)</f>
        <v>7.7790742901594712</v>
      </c>
      <c r="N85" s="55"/>
      <c r="O85" s="55">
        <f>O43*100/(O41-O48)</f>
        <v>4.7240179015415213</v>
      </c>
      <c r="P85" s="55"/>
    </row>
    <row r="86" spans="1:16">
      <c r="A86" s="72"/>
      <c r="B86" s="72"/>
      <c r="C86" s="291" t="s">
        <v>68</v>
      </c>
      <c r="D86" s="291"/>
      <c r="E86" s="55">
        <f>E44*100/(E41-E48)</f>
        <v>44.943176938711247</v>
      </c>
      <c r="F86" s="55"/>
      <c r="G86" s="55">
        <f>G44*100/(G41-G48)</f>
        <v>55.55744680851064</v>
      </c>
      <c r="H86" s="55"/>
      <c r="I86" s="55">
        <f>I44*100/(I41-I48)</f>
        <v>48.521818078647222</v>
      </c>
      <c r="J86" s="55"/>
      <c r="K86" s="55">
        <f>K44*100/(K41-K48)</f>
        <v>35.860383573287997</v>
      </c>
      <c r="L86" s="55"/>
      <c r="M86" s="55">
        <f>M44*100/(M41-M48)</f>
        <v>44.470374692078309</v>
      </c>
      <c r="N86" s="55"/>
      <c r="O86" s="55">
        <f>O44*100/(O41-O48)</f>
        <v>36.449527598209848</v>
      </c>
      <c r="P86" s="55"/>
    </row>
    <row r="87" spans="1:16">
      <c r="A87" s="72"/>
      <c r="B87" s="72"/>
      <c r="C87" s="291" t="s">
        <v>69</v>
      </c>
      <c r="D87" s="291"/>
      <c r="E87" s="55">
        <f>E45*100/(E41-E48)</f>
        <v>23.592305270088456</v>
      </c>
      <c r="F87" s="55"/>
      <c r="G87" s="55">
        <f>G45*100/(G41-G48)</f>
        <v>11.931914893617021</v>
      </c>
      <c r="H87" s="55"/>
      <c r="I87" s="55">
        <f>I45*100/(I41-I48)</f>
        <v>21.976961924757418</v>
      </c>
      <c r="J87" s="55"/>
      <c r="K87" s="55">
        <f>K45*100/(K41-K48)</f>
        <v>26.313552568665994</v>
      </c>
      <c r="L87" s="55"/>
      <c r="M87" s="55">
        <f>M45*100/(M41-M48)</f>
        <v>27.939841825489435</v>
      </c>
      <c r="N87" s="55"/>
      <c r="O87" s="55">
        <f>O45*100/(O41-O48)</f>
        <v>46.146195922426656</v>
      </c>
      <c r="P87" s="55"/>
    </row>
    <row r="88" spans="1:16">
      <c r="A88" s="72"/>
      <c r="B88" s="72"/>
      <c r="C88" s="291" t="s">
        <v>70</v>
      </c>
      <c r="D88" s="291"/>
      <c r="E88" s="55">
        <f>E46*100/(E41-E48)</f>
        <v>12.024446798156472</v>
      </c>
      <c r="F88" s="55"/>
      <c r="G88" s="55">
        <f>G46*100/(G41-G48)</f>
        <v>5.05531914893617</v>
      </c>
      <c r="H88" s="55"/>
      <c r="I88" s="55">
        <f>I46*100/(I41-I48)</f>
        <v>9.9188560404017476</v>
      </c>
      <c r="J88" s="55"/>
      <c r="K88" s="55">
        <f>K46*100/(K41-K48)</f>
        <v>17.653934016894226</v>
      </c>
      <c r="L88" s="55"/>
      <c r="M88" s="55">
        <f>M46*100/(M41-M48)</f>
        <v>14.235705950991832</v>
      </c>
      <c r="N88" s="55"/>
      <c r="O88" s="55">
        <f>O46*100/(O41-O48)</f>
        <v>9.2988562904027852</v>
      </c>
      <c r="P88" s="55"/>
    </row>
    <row r="89" spans="1:16">
      <c r="A89" s="72"/>
      <c r="B89" s="72"/>
      <c r="C89" s="291" t="s">
        <v>71</v>
      </c>
      <c r="D89" s="291"/>
      <c r="E89" s="55">
        <f>E47*100/(E41-E48)</f>
        <v>4.7133083330947816</v>
      </c>
      <c r="F89" s="55"/>
      <c r="G89" s="55">
        <f>G47*100/(G41-G48)</f>
        <v>7.5744680851063828</v>
      </c>
      <c r="H89" s="55"/>
      <c r="I89" s="55">
        <f>I47*100/(I41-I48)</f>
        <v>3.1833399534698974</v>
      </c>
      <c r="J89" s="55"/>
      <c r="K89" s="55">
        <f>K47*100/(K41-K48)</f>
        <v>7.655527811719705</v>
      </c>
      <c r="L89" s="55"/>
      <c r="M89" s="55">
        <f>M47*100/(M41-M48)</f>
        <v>1.776221962919746</v>
      </c>
      <c r="N89" s="55"/>
      <c r="O89" s="55">
        <f>O47*100/(O41-O48)</f>
        <v>3.3814022874191942</v>
      </c>
      <c r="P89" s="55"/>
    </row>
    <row r="90" spans="1:16" ht="6.95" customHeight="1" thickBot="1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49"/>
    </row>
    <row r="91" spans="1:16" ht="6.95" customHeight="1"/>
    <row r="92" spans="1:16">
      <c r="A92" s="63" t="s">
        <v>42</v>
      </c>
      <c r="B92" s="63"/>
      <c r="C92" s="64">
        <v>1</v>
      </c>
      <c r="D92" s="319" t="s">
        <v>174</v>
      </c>
      <c r="E92" s="319"/>
      <c r="F92" s="319"/>
      <c r="G92" s="319"/>
      <c r="H92" s="319"/>
      <c r="I92" s="319"/>
      <c r="J92" s="319"/>
      <c r="K92" s="319"/>
      <c r="L92" s="319"/>
      <c r="M92" s="319"/>
      <c r="N92" s="319"/>
      <c r="O92" s="319"/>
      <c r="P92" s="223"/>
    </row>
    <row r="93" spans="1:16">
      <c r="A93" s="54"/>
      <c r="B93" s="54"/>
      <c r="C93" s="64">
        <v>2</v>
      </c>
      <c r="D93" s="312" t="s">
        <v>102</v>
      </c>
      <c r="E93" s="312"/>
      <c r="F93" s="312"/>
      <c r="G93" s="312"/>
      <c r="H93" s="312"/>
      <c r="I93" s="312"/>
      <c r="J93" s="223"/>
      <c r="K93" s="223"/>
      <c r="L93" s="223"/>
      <c r="M93" s="223"/>
      <c r="N93" s="223"/>
      <c r="O93" s="223"/>
      <c r="P93" s="223"/>
    </row>
    <row r="94" spans="1:16">
      <c r="A94" s="54"/>
      <c r="B94" s="54"/>
      <c r="C94" s="64">
        <v>3</v>
      </c>
      <c r="D94" s="146" t="s">
        <v>103</v>
      </c>
      <c r="E94" s="223"/>
      <c r="F94" s="223"/>
      <c r="G94" s="223"/>
      <c r="H94" s="223"/>
      <c r="I94" s="223"/>
      <c r="J94" s="223"/>
      <c r="K94" s="223"/>
      <c r="L94" s="223"/>
      <c r="M94" s="223"/>
      <c r="N94" s="223"/>
      <c r="O94" s="223"/>
      <c r="P94" s="223"/>
    </row>
    <row r="95" spans="1:16">
      <c r="A95" s="54"/>
      <c r="B95" s="54"/>
      <c r="C95" s="64">
        <v>4</v>
      </c>
      <c r="D95" s="241" t="s">
        <v>202</v>
      </c>
      <c r="E95" s="223"/>
      <c r="F95" s="223"/>
      <c r="G95" s="223"/>
      <c r="H95" s="223"/>
      <c r="I95" s="223"/>
      <c r="J95" s="223"/>
      <c r="K95" s="223"/>
      <c r="L95" s="223"/>
      <c r="M95" s="223"/>
      <c r="N95" s="223"/>
      <c r="O95" s="223"/>
      <c r="P95" s="223"/>
    </row>
    <row r="96" spans="1:16">
      <c r="A96" s="54"/>
      <c r="B96" s="54"/>
      <c r="C96" s="65">
        <v>0</v>
      </c>
      <c r="D96" s="146" t="s">
        <v>36</v>
      </c>
      <c r="E96" s="223"/>
      <c r="F96" s="223"/>
      <c r="G96" s="223"/>
      <c r="H96" s="223"/>
      <c r="I96" s="223"/>
      <c r="J96" s="223"/>
      <c r="K96" s="223"/>
      <c r="L96" s="223"/>
      <c r="M96" s="223"/>
      <c r="N96" s="223"/>
      <c r="O96" s="223"/>
      <c r="P96" s="223"/>
    </row>
    <row r="97" spans="3:16">
      <c r="C97" s="66" t="s">
        <v>59</v>
      </c>
      <c r="D97" s="146" t="s">
        <v>111</v>
      </c>
      <c r="E97" s="223"/>
      <c r="F97" s="223"/>
      <c r="G97" s="223"/>
      <c r="H97" s="223"/>
      <c r="I97" s="223"/>
      <c r="J97" s="223"/>
      <c r="K97" s="96"/>
      <c r="L97" s="96"/>
      <c r="M97" s="96"/>
      <c r="N97" s="96"/>
      <c r="O97" s="96"/>
      <c r="P97" s="96"/>
    </row>
    <row r="98" spans="3:16">
      <c r="C98" s="66" t="s">
        <v>122</v>
      </c>
      <c r="D98" s="146" t="s">
        <v>124</v>
      </c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</row>
  </sheetData>
  <mergeCells count="75">
    <mergeCell ref="A3:R3"/>
    <mergeCell ref="A2:R2"/>
    <mergeCell ref="A1:R1"/>
    <mergeCell ref="G4:R4"/>
    <mergeCell ref="G9:R9"/>
    <mergeCell ref="E6:R6"/>
    <mergeCell ref="G7:R7"/>
    <mergeCell ref="D93:I93"/>
    <mergeCell ref="C80:D80"/>
    <mergeCell ref="C89:D89"/>
    <mergeCell ref="C72:D72"/>
    <mergeCell ref="C73:D73"/>
    <mergeCell ref="C74:D74"/>
    <mergeCell ref="C75:D75"/>
    <mergeCell ref="B77:D77"/>
    <mergeCell ref="C79:D79"/>
    <mergeCell ref="C87:D87"/>
    <mergeCell ref="C88:D88"/>
    <mergeCell ref="B83:D83"/>
    <mergeCell ref="C84:D84"/>
    <mergeCell ref="C86:D86"/>
    <mergeCell ref="D92:O92"/>
    <mergeCell ref="E54:E57"/>
    <mergeCell ref="G54:O54"/>
    <mergeCell ref="C27:D27"/>
    <mergeCell ref="C29:D29"/>
    <mergeCell ref="C46:D46"/>
    <mergeCell ref="C43:D43"/>
    <mergeCell ref="C44:D44"/>
    <mergeCell ref="C45:D45"/>
    <mergeCell ref="E51:O51"/>
    <mergeCell ref="B16:D16"/>
    <mergeCell ref="C85:D85"/>
    <mergeCell ref="C81:D81"/>
    <mergeCell ref="C31:D31"/>
    <mergeCell ref="A60:D60"/>
    <mergeCell ref="B61:D61"/>
    <mergeCell ref="C70:D70"/>
    <mergeCell ref="C71:D71"/>
    <mergeCell ref="C66:D66"/>
    <mergeCell ref="B69:D69"/>
    <mergeCell ref="C78:D78"/>
    <mergeCell ref="C39:D39"/>
    <mergeCell ref="C42:D42"/>
    <mergeCell ref="C47:D47"/>
    <mergeCell ref="C65:D65"/>
    <mergeCell ref="A54:D57"/>
    <mergeCell ref="Q12:R12"/>
    <mergeCell ref="C62:D62"/>
    <mergeCell ref="C63:D63"/>
    <mergeCell ref="C64:D64"/>
    <mergeCell ref="E9:E12"/>
    <mergeCell ref="C21:D21"/>
    <mergeCell ref="C23:D23"/>
    <mergeCell ref="E13:R13"/>
    <mergeCell ref="G10:R10"/>
    <mergeCell ref="C18:D18"/>
    <mergeCell ref="C19:D19"/>
    <mergeCell ref="C20:D20"/>
    <mergeCell ref="C17:D17"/>
    <mergeCell ref="A9:D12"/>
    <mergeCell ref="A15:D15"/>
    <mergeCell ref="B25:D25"/>
    <mergeCell ref="C67:D67"/>
    <mergeCell ref="C22:D22"/>
    <mergeCell ref="C30:D30"/>
    <mergeCell ref="C28:D28"/>
    <mergeCell ref="C37:D37"/>
    <mergeCell ref="C38:D38"/>
    <mergeCell ref="C35:D35"/>
    <mergeCell ref="C36:D36"/>
    <mergeCell ref="C26:D26"/>
    <mergeCell ref="B34:D34"/>
    <mergeCell ref="B41:D41"/>
    <mergeCell ref="C48:D48"/>
  </mergeCells>
  <phoneticPr fontId="0" type="noConversion"/>
  <hyperlinks>
    <hyperlink ref="S1" location="Índice!A1" display="Ir a Índice" xr:uid="{00000000-0004-0000-0A00-000000000000}"/>
  </hyperlinks>
  <printOptions horizontalCentered="1"/>
  <pageMargins left="0.78740157480314965" right="0.78740157480314965" top="0.98425196850393704" bottom="0.98425196850393704" header="0.39370078740157483" footer="0.39370078740157483"/>
  <pageSetup paperSize="9" scale="5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99"/>
  <sheetViews>
    <sheetView showGridLines="0" zoomScaleNormal="100" workbookViewId="0">
      <selection sqref="A1:Q1"/>
    </sheetView>
  </sheetViews>
  <sheetFormatPr defaultColWidth="11.42578125" defaultRowHeight="12.75"/>
  <cols>
    <col min="1" max="1" width="5" style="50" customWidth="1"/>
    <col min="2" max="2" width="7" style="50" customWidth="1"/>
    <col min="3" max="3" width="5.7109375" style="50" customWidth="1"/>
    <col min="4" max="4" width="30.7109375" style="50" customWidth="1"/>
    <col min="5" max="5" width="12.7109375" style="50" customWidth="1"/>
    <col min="6" max="6" width="3.7109375" style="74" customWidth="1"/>
    <col min="7" max="7" width="12.7109375" style="50" customWidth="1"/>
    <col min="8" max="8" width="3.7109375" style="74" customWidth="1"/>
    <col min="9" max="9" width="12.7109375" style="50" customWidth="1"/>
    <col min="10" max="10" width="3.7109375" style="74" customWidth="1"/>
    <col min="11" max="11" width="12.7109375" style="50" customWidth="1"/>
    <col min="12" max="12" width="3.7109375" style="74" customWidth="1"/>
    <col min="13" max="13" width="12.7109375" style="50" customWidth="1"/>
    <col min="14" max="14" width="3.7109375" style="74" customWidth="1"/>
    <col min="15" max="15" width="12.7109375" style="50" customWidth="1"/>
    <col min="16" max="16" width="3.7109375" style="74" customWidth="1"/>
    <col min="17" max="17" width="11.5703125" style="74" bestFit="1" customWidth="1"/>
    <col min="18" max="21" width="11.42578125" style="50"/>
    <col min="22" max="22" width="13.28515625" style="50" bestFit="1" customWidth="1"/>
    <col min="23" max="16384" width="11.42578125" style="50"/>
  </cols>
  <sheetData>
    <row r="1" spans="1:21" s="69" customFormat="1" ht="15">
      <c r="A1" s="310" t="s">
        <v>159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S1" s="147" t="s">
        <v>181</v>
      </c>
    </row>
    <row r="2" spans="1:21" s="69" customFormat="1" ht="17.25">
      <c r="A2" s="310" t="s">
        <v>177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</row>
    <row r="3" spans="1:21" s="69" customFormat="1" ht="15">
      <c r="A3" s="310" t="s">
        <v>200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  <c r="O3" s="310"/>
      <c r="P3" s="310"/>
      <c r="Q3" s="310"/>
    </row>
    <row r="4" spans="1:21" s="71" customFormat="1" ht="6.95" customHeight="1" thickBot="1">
      <c r="A4" s="320"/>
      <c r="B4" s="320"/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  <c r="N4" s="320"/>
      <c r="O4" s="320"/>
      <c r="P4" s="320"/>
      <c r="Q4" s="320"/>
    </row>
    <row r="5" spans="1:21" ht="6" customHeight="1">
      <c r="F5" s="62"/>
      <c r="H5" s="62"/>
      <c r="J5" s="62"/>
      <c r="L5" s="62"/>
      <c r="N5" s="62"/>
      <c r="P5" s="62"/>
      <c r="Q5" s="62"/>
    </row>
    <row r="6" spans="1:21" ht="14.25" customHeight="1">
      <c r="A6" s="1"/>
      <c r="E6" s="279" t="s">
        <v>121</v>
      </c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62"/>
    </row>
    <row r="7" spans="1:21" ht="6" customHeight="1">
      <c r="A7" s="1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</row>
    <row r="8" spans="1:21" ht="6" customHeight="1">
      <c r="A8" s="1"/>
      <c r="F8" s="62"/>
      <c r="H8" s="62"/>
      <c r="J8" s="62"/>
      <c r="L8" s="62"/>
      <c r="N8" s="62"/>
      <c r="P8" s="62"/>
      <c r="Q8" s="62"/>
    </row>
    <row r="9" spans="1:21" ht="12.75" customHeight="1">
      <c r="A9" s="290" t="s">
        <v>116</v>
      </c>
      <c r="B9" s="290"/>
      <c r="C9" s="290"/>
      <c r="D9" s="290"/>
      <c r="E9" s="289" t="s">
        <v>0</v>
      </c>
      <c r="F9" s="289"/>
      <c r="G9" s="292" t="s">
        <v>37</v>
      </c>
      <c r="H9" s="292"/>
      <c r="I9" s="292"/>
      <c r="J9" s="292"/>
      <c r="K9" s="292"/>
      <c r="L9" s="292"/>
      <c r="M9" s="292"/>
      <c r="N9" s="292"/>
      <c r="O9" s="292"/>
      <c r="P9" s="292"/>
      <c r="Q9" s="216"/>
    </row>
    <row r="10" spans="1:21" ht="6" customHeight="1">
      <c r="A10" s="290"/>
      <c r="B10" s="290"/>
      <c r="C10" s="290"/>
      <c r="D10" s="290"/>
      <c r="E10" s="289"/>
      <c r="F10" s="289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4"/>
    </row>
    <row r="11" spans="1:21" ht="6" customHeight="1">
      <c r="A11" s="290"/>
      <c r="B11" s="290"/>
      <c r="C11" s="290"/>
      <c r="D11" s="290"/>
      <c r="E11" s="289"/>
      <c r="F11" s="289"/>
      <c r="G11" s="51"/>
      <c r="H11" s="61"/>
      <c r="I11" s="51"/>
      <c r="J11" s="61"/>
      <c r="K11" s="51"/>
      <c r="L11" s="61"/>
      <c r="M11" s="51"/>
      <c r="N11" s="61"/>
      <c r="O11" s="51"/>
      <c r="P11" s="62"/>
      <c r="Q11" s="62"/>
    </row>
    <row r="12" spans="1:21" ht="36" customHeight="1">
      <c r="A12" s="290"/>
      <c r="B12" s="290"/>
      <c r="C12" s="290"/>
      <c r="D12" s="290"/>
      <c r="E12" s="289"/>
      <c r="F12" s="289"/>
      <c r="G12" s="283" t="s">
        <v>38</v>
      </c>
      <c r="H12" s="289"/>
      <c r="I12" s="289" t="s">
        <v>66</v>
      </c>
      <c r="J12" s="289"/>
      <c r="K12" s="289" t="s">
        <v>67</v>
      </c>
      <c r="L12" s="289"/>
      <c r="M12" s="289" t="s">
        <v>56</v>
      </c>
      <c r="N12" s="289"/>
      <c r="O12" s="289" t="s">
        <v>57</v>
      </c>
      <c r="P12" s="289"/>
      <c r="Q12" s="212" t="s">
        <v>29</v>
      </c>
    </row>
    <row r="13" spans="1:21" s="49" customFormat="1" ht="6" customHeight="1">
      <c r="A13" s="60"/>
      <c r="B13" s="60"/>
      <c r="C13" s="60"/>
      <c r="D13" s="60"/>
      <c r="E13" s="60"/>
      <c r="F13" s="73"/>
      <c r="G13" s="60"/>
      <c r="H13" s="73"/>
      <c r="I13" s="60"/>
      <c r="J13" s="73"/>
      <c r="K13" s="60"/>
      <c r="L13" s="73"/>
      <c r="M13" s="60"/>
      <c r="N13" s="73"/>
      <c r="O13" s="60"/>
      <c r="P13" s="73"/>
      <c r="Q13" s="73"/>
    </row>
    <row r="14" spans="1:21" ht="6" customHeight="1">
      <c r="F14" s="62"/>
      <c r="H14" s="62"/>
      <c r="J14" s="62"/>
      <c r="L14" s="62"/>
      <c r="N14" s="62"/>
      <c r="P14" s="62"/>
      <c r="Q14" s="62"/>
    </row>
    <row r="15" spans="1:21" ht="12.75" customHeight="1">
      <c r="A15" s="285" t="s">
        <v>0</v>
      </c>
      <c r="B15" s="285"/>
      <c r="C15" s="285"/>
      <c r="D15" s="285"/>
      <c r="F15" s="62"/>
      <c r="H15" s="62"/>
      <c r="J15" s="62"/>
      <c r="L15" s="62"/>
      <c r="N15" s="62"/>
      <c r="P15" s="62"/>
      <c r="Q15" s="62"/>
      <c r="S15" s="1"/>
    </row>
    <row r="16" spans="1:21">
      <c r="A16" s="120"/>
      <c r="B16" s="274" t="s">
        <v>87</v>
      </c>
      <c r="C16" s="274"/>
      <c r="D16" s="274"/>
      <c r="E16" s="59">
        <v>76631</v>
      </c>
      <c r="F16" s="52" t="s">
        <v>182</v>
      </c>
      <c r="G16" s="59">
        <v>2090</v>
      </c>
      <c r="H16" s="52" t="s">
        <v>59</v>
      </c>
      <c r="I16" s="59">
        <v>7983</v>
      </c>
      <c r="J16" s="52" t="s">
        <v>182</v>
      </c>
      <c r="K16" s="59">
        <v>12760</v>
      </c>
      <c r="L16" s="52" t="s">
        <v>182</v>
      </c>
      <c r="M16" s="59">
        <v>35445</v>
      </c>
      <c r="N16" s="52" t="s">
        <v>182</v>
      </c>
      <c r="O16" s="59">
        <v>18207</v>
      </c>
      <c r="P16" s="52" t="s">
        <v>182</v>
      </c>
      <c r="Q16" s="59">
        <v>149</v>
      </c>
      <c r="R16" s="132" t="s">
        <v>59</v>
      </c>
      <c r="S16" s="14"/>
      <c r="T16" s="53"/>
      <c r="U16" s="53"/>
    </row>
    <row r="17" spans="1:21">
      <c r="A17" s="120"/>
      <c r="B17" s="96"/>
      <c r="C17" s="271" t="s">
        <v>47</v>
      </c>
      <c r="D17" s="271"/>
      <c r="E17" s="68">
        <v>25676</v>
      </c>
      <c r="F17" s="52" t="s">
        <v>182</v>
      </c>
      <c r="G17" s="68">
        <v>1259</v>
      </c>
      <c r="H17" s="52" t="s">
        <v>59</v>
      </c>
      <c r="I17" s="68">
        <v>3117</v>
      </c>
      <c r="J17" s="52" t="s">
        <v>182</v>
      </c>
      <c r="K17" s="68">
        <v>5939</v>
      </c>
      <c r="L17" s="52" t="s">
        <v>182</v>
      </c>
      <c r="M17" s="68">
        <v>11626</v>
      </c>
      <c r="N17" s="52" t="s">
        <v>182</v>
      </c>
      <c r="O17" s="68">
        <v>3718</v>
      </c>
      <c r="P17" s="52" t="s">
        <v>182</v>
      </c>
      <c r="Q17" s="56">
        <v>17</v>
      </c>
      <c r="R17" s="132" t="s">
        <v>59</v>
      </c>
      <c r="S17" s="14"/>
      <c r="T17" s="53"/>
      <c r="U17" s="53"/>
    </row>
    <row r="18" spans="1:21">
      <c r="A18" s="120"/>
      <c r="B18" s="96"/>
      <c r="C18" s="271" t="s">
        <v>100</v>
      </c>
      <c r="D18" s="271"/>
      <c r="E18" s="68">
        <v>8352</v>
      </c>
      <c r="F18" s="52" t="s">
        <v>182</v>
      </c>
      <c r="G18" s="68">
        <v>114</v>
      </c>
      <c r="H18" s="108" t="s">
        <v>59</v>
      </c>
      <c r="I18" s="68">
        <v>960</v>
      </c>
      <c r="J18" s="108" t="s">
        <v>59</v>
      </c>
      <c r="K18" s="68">
        <v>489</v>
      </c>
      <c r="L18" s="52" t="s">
        <v>59</v>
      </c>
      <c r="M18" s="68">
        <v>3256</v>
      </c>
      <c r="N18" s="52" t="s">
        <v>182</v>
      </c>
      <c r="O18" s="68">
        <v>3453</v>
      </c>
      <c r="P18" s="52" t="s">
        <v>182</v>
      </c>
      <c r="Q18" s="68">
        <v>80</v>
      </c>
      <c r="R18" s="132" t="s">
        <v>59</v>
      </c>
      <c r="S18" s="14"/>
      <c r="T18" s="53"/>
      <c r="U18" s="53"/>
    </row>
    <row r="19" spans="1:21">
      <c r="A19" s="120"/>
      <c r="B19" s="96"/>
      <c r="C19" s="271" t="s">
        <v>82</v>
      </c>
      <c r="D19" s="271"/>
      <c r="E19" s="68">
        <v>12901</v>
      </c>
      <c r="F19" s="52" t="s">
        <v>182</v>
      </c>
      <c r="G19" s="68">
        <v>304</v>
      </c>
      <c r="H19" s="108" t="s">
        <v>59</v>
      </c>
      <c r="I19" s="68">
        <v>1553</v>
      </c>
      <c r="J19" s="52" t="s">
        <v>59</v>
      </c>
      <c r="K19" s="68">
        <v>2539</v>
      </c>
      <c r="L19" s="52" t="s">
        <v>182</v>
      </c>
      <c r="M19" s="68">
        <v>6067</v>
      </c>
      <c r="N19" s="52" t="s">
        <v>182</v>
      </c>
      <c r="O19" s="68">
        <v>2438</v>
      </c>
      <c r="P19" s="52" t="s">
        <v>182</v>
      </c>
      <c r="Q19" s="68">
        <v>0</v>
      </c>
      <c r="R19" s="132"/>
      <c r="S19" s="14"/>
      <c r="T19" s="53"/>
      <c r="U19" s="53"/>
    </row>
    <row r="20" spans="1:21">
      <c r="A20" s="120"/>
      <c r="B20" s="96"/>
      <c r="C20" s="271" t="s">
        <v>48</v>
      </c>
      <c r="D20" s="271"/>
      <c r="E20" s="68">
        <v>9494</v>
      </c>
      <c r="F20" s="52" t="s">
        <v>182</v>
      </c>
      <c r="G20" s="68">
        <v>95</v>
      </c>
      <c r="H20" s="108" t="s">
        <v>59</v>
      </c>
      <c r="I20" s="68">
        <v>1102</v>
      </c>
      <c r="J20" s="108" t="s">
        <v>59</v>
      </c>
      <c r="K20" s="68">
        <v>1335</v>
      </c>
      <c r="L20" s="108" t="s">
        <v>59</v>
      </c>
      <c r="M20" s="68">
        <v>4366</v>
      </c>
      <c r="N20" s="52" t="s">
        <v>182</v>
      </c>
      <c r="O20" s="68">
        <v>2596</v>
      </c>
      <c r="P20" s="52" t="s">
        <v>182</v>
      </c>
      <c r="Q20" s="56">
        <v>0</v>
      </c>
      <c r="R20" s="53"/>
      <c r="S20" s="14"/>
      <c r="T20" s="53"/>
      <c r="U20" s="53"/>
    </row>
    <row r="21" spans="1:21">
      <c r="A21" s="120"/>
      <c r="B21" s="96"/>
      <c r="C21" s="271" t="s">
        <v>49</v>
      </c>
      <c r="D21" s="271"/>
      <c r="E21" s="68">
        <v>16533</v>
      </c>
      <c r="F21" s="52" t="s">
        <v>182</v>
      </c>
      <c r="G21" s="68">
        <v>318</v>
      </c>
      <c r="H21" s="108" t="s">
        <v>59</v>
      </c>
      <c r="I21" s="68">
        <v>882</v>
      </c>
      <c r="J21" s="108" t="s">
        <v>59</v>
      </c>
      <c r="K21" s="68">
        <v>1976</v>
      </c>
      <c r="L21" s="52" t="s">
        <v>182</v>
      </c>
      <c r="M21" s="68">
        <v>8003</v>
      </c>
      <c r="N21" s="52" t="s">
        <v>182</v>
      </c>
      <c r="O21" s="68">
        <v>5302</v>
      </c>
      <c r="P21" s="52" t="s">
        <v>182</v>
      </c>
      <c r="Q21" s="56">
        <v>52</v>
      </c>
      <c r="R21" s="132" t="s">
        <v>59</v>
      </c>
      <c r="S21" s="14"/>
      <c r="T21" s="53"/>
      <c r="U21" s="53"/>
    </row>
    <row r="22" spans="1:21" ht="14.25">
      <c r="A22" s="120"/>
      <c r="B22" s="96"/>
      <c r="C22" s="271" t="s">
        <v>178</v>
      </c>
      <c r="D22" s="271"/>
      <c r="E22" s="68">
        <v>311</v>
      </c>
      <c r="F22" s="108" t="s">
        <v>59</v>
      </c>
      <c r="G22" s="56">
        <v>0</v>
      </c>
      <c r="H22" s="108"/>
      <c r="I22" s="56">
        <v>24</v>
      </c>
      <c r="J22" s="108" t="s">
        <v>59</v>
      </c>
      <c r="K22" s="56">
        <v>0</v>
      </c>
      <c r="L22" s="108"/>
      <c r="M22" s="56">
        <v>273</v>
      </c>
      <c r="N22" s="108" t="s">
        <v>59</v>
      </c>
      <c r="O22" s="56">
        <v>14</v>
      </c>
      <c r="P22" s="52" t="s">
        <v>59</v>
      </c>
      <c r="Q22" s="56">
        <v>0</v>
      </c>
      <c r="R22" s="132"/>
      <c r="S22" s="14"/>
      <c r="T22" s="53"/>
      <c r="U22" s="53"/>
    </row>
    <row r="23" spans="1:21">
      <c r="A23" s="120"/>
      <c r="B23" s="96"/>
      <c r="C23" s="271" t="s">
        <v>29</v>
      </c>
      <c r="D23" s="271"/>
      <c r="E23" s="68">
        <v>3367</v>
      </c>
      <c r="F23" s="108" t="s">
        <v>182</v>
      </c>
      <c r="G23" s="56">
        <v>0</v>
      </c>
      <c r="H23" s="52"/>
      <c r="I23" s="56">
        <v>345</v>
      </c>
      <c r="J23" s="108" t="s">
        <v>59</v>
      </c>
      <c r="K23" s="56">
        <v>482</v>
      </c>
      <c r="L23" s="108" t="s">
        <v>59</v>
      </c>
      <c r="M23" s="56">
        <v>1854</v>
      </c>
      <c r="N23" s="108" t="s">
        <v>59</v>
      </c>
      <c r="O23" s="56">
        <v>686</v>
      </c>
      <c r="P23" s="108" t="s">
        <v>59</v>
      </c>
      <c r="Q23" s="56">
        <v>0</v>
      </c>
      <c r="R23" s="53"/>
      <c r="S23" s="14"/>
      <c r="T23" s="53"/>
      <c r="U23" s="53"/>
    </row>
    <row r="24" spans="1:21">
      <c r="A24" s="120"/>
      <c r="B24" s="96"/>
      <c r="C24" s="96"/>
      <c r="D24" s="96"/>
      <c r="E24" s="68"/>
      <c r="F24" s="52"/>
      <c r="G24" s="68"/>
      <c r="H24" s="52"/>
      <c r="I24" s="68"/>
      <c r="J24" s="52"/>
      <c r="K24" s="68"/>
      <c r="L24" s="52"/>
      <c r="M24" s="68"/>
      <c r="N24" s="52"/>
      <c r="O24" s="68"/>
      <c r="P24" s="52"/>
      <c r="Q24" s="68"/>
      <c r="R24" s="53"/>
      <c r="S24" s="14"/>
      <c r="T24" s="53"/>
      <c r="U24" s="53"/>
    </row>
    <row r="25" spans="1:21">
      <c r="A25" s="120"/>
      <c r="B25" s="274" t="s">
        <v>88</v>
      </c>
      <c r="C25" s="274"/>
      <c r="D25" s="274"/>
      <c r="E25" s="59">
        <v>76631</v>
      </c>
      <c r="F25" s="52" t="s">
        <v>182</v>
      </c>
      <c r="G25" s="234">
        <v>2090</v>
      </c>
      <c r="H25" s="52" t="s">
        <v>59</v>
      </c>
      <c r="I25" s="234">
        <v>7985</v>
      </c>
      <c r="J25" s="52" t="s">
        <v>182</v>
      </c>
      <c r="K25" s="234">
        <v>12760</v>
      </c>
      <c r="L25" s="52" t="s">
        <v>182</v>
      </c>
      <c r="M25" s="234">
        <v>35442</v>
      </c>
      <c r="N25" s="52" t="s">
        <v>182</v>
      </c>
      <c r="O25" s="234">
        <v>18207</v>
      </c>
      <c r="P25" s="52" t="s">
        <v>182</v>
      </c>
      <c r="Q25" s="234">
        <v>150</v>
      </c>
      <c r="R25" s="132" t="s">
        <v>59</v>
      </c>
      <c r="S25" s="14"/>
      <c r="T25" s="53"/>
      <c r="U25" s="53"/>
    </row>
    <row r="26" spans="1:21">
      <c r="A26" s="153"/>
      <c r="B26" s="110"/>
      <c r="C26" s="271" t="s">
        <v>52</v>
      </c>
      <c r="D26" s="271"/>
      <c r="E26" s="68">
        <v>24914</v>
      </c>
      <c r="F26" s="52" t="s">
        <v>182</v>
      </c>
      <c r="G26" s="68">
        <v>1259</v>
      </c>
      <c r="H26" s="52" t="s">
        <v>59</v>
      </c>
      <c r="I26" s="68">
        <v>2701</v>
      </c>
      <c r="J26" s="52" t="s">
        <v>182</v>
      </c>
      <c r="K26" s="68">
        <v>5956</v>
      </c>
      <c r="L26" s="52" t="s">
        <v>182</v>
      </c>
      <c r="M26" s="68">
        <v>11678</v>
      </c>
      <c r="N26" s="52" t="s">
        <v>182</v>
      </c>
      <c r="O26" s="68">
        <v>3222</v>
      </c>
      <c r="P26" s="52" t="s">
        <v>182</v>
      </c>
      <c r="Q26" s="68">
        <v>98</v>
      </c>
      <c r="R26" s="132" t="s">
        <v>59</v>
      </c>
      <c r="S26" s="14"/>
      <c r="T26" s="53"/>
      <c r="U26" s="53"/>
    </row>
    <row r="27" spans="1:21">
      <c r="A27" s="153"/>
      <c r="B27" s="110"/>
      <c r="C27" s="271" t="s">
        <v>106</v>
      </c>
      <c r="D27" s="271"/>
      <c r="E27" s="68">
        <v>9328</v>
      </c>
      <c r="F27" s="52" t="s">
        <v>182</v>
      </c>
      <c r="G27" s="68">
        <v>90</v>
      </c>
      <c r="H27" s="108" t="s">
        <v>59</v>
      </c>
      <c r="I27" s="68">
        <v>1321</v>
      </c>
      <c r="J27" s="108" t="s">
        <v>59</v>
      </c>
      <c r="K27" s="68">
        <v>1237</v>
      </c>
      <c r="L27" s="52" t="s">
        <v>59</v>
      </c>
      <c r="M27" s="68">
        <v>3781</v>
      </c>
      <c r="N27" s="52" t="s">
        <v>182</v>
      </c>
      <c r="O27" s="68">
        <v>2847</v>
      </c>
      <c r="P27" s="52" t="s">
        <v>59</v>
      </c>
      <c r="Q27" s="68">
        <v>52</v>
      </c>
      <c r="R27" s="132" t="s">
        <v>59</v>
      </c>
      <c r="S27" s="14"/>
      <c r="T27" s="53"/>
      <c r="U27" s="53"/>
    </row>
    <row r="28" spans="1:21">
      <c r="A28" s="153"/>
      <c r="B28" s="110"/>
      <c r="C28" s="271" t="s">
        <v>107</v>
      </c>
      <c r="D28" s="271"/>
      <c r="E28" s="68">
        <v>12737</v>
      </c>
      <c r="F28" s="52" t="s">
        <v>182</v>
      </c>
      <c r="G28" s="68">
        <v>304</v>
      </c>
      <c r="H28" s="108" t="s">
        <v>59</v>
      </c>
      <c r="I28" s="68">
        <v>1667</v>
      </c>
      <c r="J28" s="52" t="s">
        <v>59</v>
      </c>
      <c r="K28" s="68">
        <v>2459</v>
      </c>
      <c r="L28" s="52" t="s">
        <v>182</v>
      </c>
      <c r="M28" s="68">
        <v>5862</v>
      </c>
      <c r="N28" s="52" t="s">
        <v>182</v>
      </c>
      <c r="O28" s="68">
        <v>2445</v>
      </c>
      <c r="P28" s="52" t="s">
        <v>182</v>
      </c>
      <c r="Q28" s="68">
        <v>0</v>
      </c>
      <c r="R28" s="132"/>
      <c r="S28" s="14"/>
      <c r="T28" s="53"/>
      <c r="U28" s="53"/>
    </row>
    <row r="29" spans="1:21">
      <c r="A29" s="153"/>
      <c r="B29" s="110"/>
      <c r="C29" s="271" t="s">
        <v>90</v>
      </c>
      <c r="D29" s="271"/>
      <c r="E29" s="68">
        <v>4850</v>
      </c>
      <c r="F29" s="52" t="s">
        <v>182</v>
      </c>
      <c r="G29" s="68">
        <v>24</v>
      </c>
      <c r="H29" s="108" t="s">
        <v>59</v>
      </c>
      <c r="I29" s="68">
        <v>0</v>
      </c>
      <c r="J29" s="108"/>
      <c r="K29" s="68">
        <v>138</v>
      </c>
      <c r="L29" s="108" t="s">
        <v>59</v>
      </c>
      <c r="M29" s="68">
        <v>2339</v>
      </c>
      <c r="N29" s="52" t="s">
        <v>59</v>
      </c>
      <c r="O29" s="68">
        <v>2349</v>
      </c>
      <c r="P29" s="52" t="s">
        <v>182</v>
      </c>
      <c r="Q29" s="68">
        <v>0</v>
      </c>
      <c r="R29" s="53"/>
      <c r="S29" s="14"/>
      <c r="T29" s="53"/>
      <c r="U29" s="53"/>
    </row>
    <row r="30" spans="1:21">
      <c r="A30" s="153"/>
      <c r="B30" s="110"/>
      <c r="C30" s="271" t="s">
        <v>50</v>
      </c>
      <c r="D30" s="271"/>
      <c r="E30" s="68">
        <v>7035</v>
      </c>
      <c r="F30" s="52" t="s">
        <v>182</v>
      </c>
      <c r="G30" s="68">
        <v>95</v>
      </c>
      <c r="H30" s="108" t="s">
        <v>59</v>
      </c>
      <c r="I30" s="68">
        <v>1095</v>
      </c>
      <c r="J30" s="108" t="s">
        <v>59</v>
      </c>
      <c r="K30" s="68">
        <v>851</v>
      </c>
      <c r="L30" s="108" t="s">
        <v>59</v>
      </c>
      <c r="M30" s="68">
        <v>2716</v>
      </c>
      <c r="N30" s="52" t="s">
        <v>182</v>
      </c>
      <c r="O30" s="68">
        <v>2278</v>
      </c>
      <c r="P30" s="52" t="s">
        <v>182</v>
      </c>
      <c r="Q30" s="56">
        <v>0</v>
      </c>
      <c r="R30" s="53"/>
      <c r="S30" s="14"/>
      <c r="T30" s="53"/>
      <c r="U30" s="53"/>
    </row>
    <row r="31" spans="1:21">
      <c r="A31" s="153"/>
      <c r="B31" s="110"/>
      <c r="C31" s="271" t="s">
        <v>51</v>
      </c>
      <c r="D31" s="271"/>
      <c r="E31" s="68">
        <v>15990</v>
      </c>
      <c r="F31" s="52" t="s">
        <v>182</v>
      </c>
      <c r="G31" s="56">
        <v>318</v>
      </c>
      <c r="H31" s="108" t="s">
        <v>59</v>
      </c>
      <c r="I31" s="56">
        <v>1201</v>
      </c>
      <c r="J31" s="108" t="s">
        <v>59</v>
      </c>
      <c r="K31" s="56">
        <v>1785</v>
      </c>
      <c r="L31" s="108" t="s">
        <v>182</v>
      </c>
      <c r="M31" s="56">
        <v>8139</v>
      </c>
      <c r="N31" s="52" t="s">
        <v>182</v>
      </c>
      <c r="O31" s="56">
        <v>4547</v>
      </c>
      <c r="P31" s="52" t="s">
        <v>182</v>
      </c>
      <c r="Q31" s="56">
        <v>0</v>
      </c>
      <c r="R31" s="53"/>
      <c r="S31" s="14"/>
      <c r="T31" s="53"/>
      <c r="U31" s="53"/>
    </row>
    <row r="32" spans="1:21">
      <c r="A32" s="153"/>
      <c r="B32" s="110"/>
      <c r="C32" s="209" t="s">
        <v>29</v>
      </c>
      <c r="D32" s="209"/>
      <c r="E32" s="68">
        <v>1780</v>
      </c>
      <c r="F32" s="108" t="s">
        <v>59</v>
      </c>
      <c r="G32" s="68">
        <v>0</v>
      </c>
      <c r="H32" s="108"/>
      <c r="I32" s="68">
        <v>0</v>
      </c>
      <c r="J32" s="108"/>
      <c r="K32" s="68">
        <v>334</v>
      </c>
      <c r="L32" s="108" t="s">
        <v>59</v>
      </c>
      <c r="M32" s="68">
        <v>927</v>
      </c>
      <c r="N32" s="108" t="s">
        <v>59</v>
      </c>
      <c r="O32" s="68">
        <v>519</v>
      </c>
      <c r="P32" s="108" t="s">
        <v>59</v>
      </c>
      <c r="Q32" s="56">
        <v>0</v>
      </c>
      <c r="R32" s="53"/>
      <c r="S32" s="14"/>
      <c r="T32" s="53"/>
      <c r="U32" s="53"/>
    </row>
    <row r="33" spans="1:21">
      <c r="A33" s="153"/>
      <c r="B33" s="110"/>
      <c r="C33" s="141"/>
      <c r="D33" s="96"/>
      <c r="E33" s="68"/>
      <c r="F33" s="52"/>
      <c r="G33" s="68"/>
      <c r="H33" s="52"/>
      <c r="I33" s="68"/>
      <c r="J33" s="52"/>
      <c r="K33" s="68"/>
      <c r="L33" s="52"/>
      <c r="M33" s="68"/>
      <c r="N33" s="52"/>
      <c r="O33" s="68"/>
      <c r="P33" s="52"/>
      <c r="Q33" s="68"/>
      <c r="R33" s="53"/>
      <c r="S33" s="14"/>
      <c r="T33" s="53"/>
      <c r="U33" s="53"/>
    </row>
    <row r="34" spans="1:21">
      <c r="A34" s="120"/>
      <c r="B34" s="274" t="s">
        <v>89</v>
      </c>
      <c r="C34" s="274"/>
      <c r="D34" s="274"/>
      <c r="E34" s="59">
        <v>76631</v>
      </c>
      <c r="F34" s="52" t="s">
        <v>182</v>
      </c>
      <c r="G34" s="234">
        <v>2090</v>
      </c>
      <c r="H34" s="52" t="s">
        <v>59</v>
      </c>
      <c r="I34" s="234">
        <v>7983</v>
      </c>
      <c r="J34" s="52" t="s">
        <v>182</v>
      </c>
      <c r="K34" s="234">
        <v>12759</v>
      </c>
      <c r="L34" s="52" t="s">
        <v>182</v>
      </c>
      <c r="M34" s="234">
        <v>35444</v>
      </c>
      <c r="N34" s="52" t="s">
        <v>182</v>
      </c>
      <c r="O34" s="234">
        <v>18206</v>
      </c>
      <c r="P34" s="52" t="s">
        <v>182</v>
      </c>
      <c r="Q34" s="234">
        <v>149</v>
      </c>
      <c r="R34" s="132" t="s">
        <v>59</v>
      </c>
      <c r="S34" s="14"/>
      <c r="T34" s="53"/>
      <c r="U34" s="53"/>
    </row>
    <row r="35" spans="1:21">
      <c r="A35" s="153"/>
      <c r="B35" s="110"/>
      <c r="C35" s="271" t="s">
        <v>183</v>
      </c>
      <c r="D35" s="271"/>
      <c r="E35" s="68">
        <v>47037</v>
      </c>
      <c r="F35" s="52" t="s">
        <v>182</v>
      </c>
      <c r="G35" s="109">
        <v>751</v>
      </c>
      <c r="H35" s="108" t="s">
        <v>59</v>
      </c>
      <c r="I35" s="68">
        <v>5387</v>
      </c>
      <c r="J35" s="52" t="s">
        <v>182</v>
      </c>
      <c r="K35" s="68">
        <v>6770</v>
      </c>
      <c r="L35" s="52" t="s">
        <v>182</v>
      </c>
      <c r="M35" s="68">
        <v>21156</v>
      </c>
      <c r="N35" s="52" t="s">
        <v>182</v>
      </c>
      <c r="O35" s="68">
        <v>12893</v>
      </c>
      <c r="P35" s="52" t="s">
        <v>182</v>
      </c>
      <c r="Q35" s="68">
        <v>80</v>
      </c>
      <c r="R35" s="132" t="s">
        <v>59</v>
      </c>
      <c r="S35" s="14"/>
      <c r="T35" s="53"/>
      <c r="U35" s="53"/>
    </row>
    <row r="36" spans="1:21">
      <c r="A36" s="153"/>
      <c r="B36" s="110"/>
      <c r="C36" s="271" t="s">
        <v>184</v>
      </c>
      <c r="D36" s="271"/>
      <c r="E36" s="68">
        <v>16749</v>
      </c>
      <c r="F36" s="52" t="s">
        <v>182</v>
      </c>
      <c r="G36" s="109">
        <v>722</v>
      </c>
      <c r="H36" s="108" t="s">
        <v>59</v>
      </c>
      <c r="I36" s="68">
        <v>1518</v>
      </c>
      <c r="J36" s="52" t="s">
        <v>59</v>
      </c>
      <c r="K36" s="68">
        <v>3473</v>
      </c>
      <c r="L36" s="52" t="s">
        <v>182</v>
      </c>
      <c r="M36" s="68">
        <v>8316</v>
      </c>
      <c r="N36" s="52" t="s">
        <v>182</v>
      </c>
      <c r="O36" s="68">
        <v>2703</v>
      </c>
      <c r="P36" s="52" t="s">
        <v>182</v>
      </c>
      <c r="Q36" s="68">
        <v>17</v>
      </c>
      <c r="R36" s="53" t="s">
        <v>59</v>
      </c>
      <c r="S36" s="14"/>
      <c r="T36" s="53"/>
      <c r="U36" s="53"/>
    </row>
    <row r="37" spans="1:21">
      <c r="A37" s="153"/>
      <c r="B37" s="110"/>
      <c r="C37" s="271" t="s">
        <v>101</v>
      </c>
      <c r="D37" s="271"/>
      <c r="E37" s="68">
        <v>8719</v>
      </c>
      <c r="F37" s="52" t="s">
        <v>182</v>
      </c>
      <c r="G37" s="68">
        <v>339</v>
      </c>
      <c r="H37" s="108" t="s">
        <v>59</v>
      </c>
      <c r="I37" s="68">
        <v>1030</v>
      </c>
      <c r="J37" s="108" t="s">
        <v>59</v>
      </c>
      <c r="K37" s="68">
        <v>1338</v>
      </c>
      <c r="L37" s="52" t="s">
        <v>59</v>
      </c>
      <c r="M37" s="68">
        <v>4442</v>
      </c>
      <c r="N37" s="52" t="s">
        <v>182</v>
      </c>
      <c r="O37" s="68">
        <v>1518</v>
      </c>
      <c r="P37" s="52" t="s">
        <v>59</v>
      </c>
      <c r="Q37" s="68">
        <v>52</v>
      </c>
      <c r="R37" s="53" t="s">
        <v>59</v>
      </c>
      <c r="S37" s="14"/>
      <c r="T37" s="53"/>
      <c r="U37" s="53"/>
    </row>
    <row r="38" spans="1:21" ht="14.25">
      <c r="A38" s="153"/>
      <c r="B38" s="110"/>
      <c r="C38" s="271" t="s">
        <v>179</v>
      </c>
      <c r="D38" s="271"/>
      <c r="E38" s="68">
        <v>3553</v>
      </c>
      <c r="F38" s="52" t="s">
        <v>182</v>
      </c>
      <c r="G38" s="68">
        <v>278</v>
      </c>
      <c r="H38" s="108" t="s">
        <v>59</v>
      </c>
      <c r="I38" s="68">
        <v>48</v>
      </c>
      <c r="J38" s="108" t="s">
        <v>59</v>
      </c>
      <c r="K38" s="68">
        <v>1064</v>
      </c>
      <c r="L38" s="108" t="s">
        <v>59</v>
      </c>
      <c r="M38" s="68">
        <v>1221</v>
      </c>
      <c r="N38" s="52" t="s">
        <v>59</v>
      </c>
      <c r="O38" s="68">
        <v>942</v>
      </c>
      <c r="P38" s="108" t="s">
        <v>59</v>
      </c>
      <c r="Q38" s="68">
        <v>0</v>
      </c>
      <c r="R38" s="132"/>
      <c r="S38" s="14"/>
      <c r="T38" s="53"/>
      <c r="U38" s="53"/>
    </row>
    <row r="39" spans="1:21">
      <c r="A39" s="153"/>
      <c r="B39" s="110"/>
      <c r="C39" s="271" t="s">
        <v>29</v>
      </c>
      <c r="D39" s="271"/>
      <c r="E39" s="68">
        <v>573</v>
      </c>
      <c r="F39" s="108" t="s">
        <v>59</v>
      </c>
      <c r="G39" s="56">
        <v>0</v>
      </c>
      <c r="H39" s="52"/>
      <c r="I39" s="56">
        <v>0</v>
      </c>
      <c r="J39" s="108"/>
      <c r="K39" s="56">
        <v>114</v>
      </c>
      <c r="L39" s="52" t="s">
        <v>59</v>
      </c>
      <c r="M39" s="56">
        <v>309</v>
      </c>
      <c r="N39" s="108" t="s">
        <v>59</v>
      </c>
      <c r="O39" s="56">
        <v>150</v>
      </c>
      <c r="P39" s="108" t="s">
        <v>59</v>
      </c>
      <c r="Q39" s="68">
        <v>0</v>
      </c>
      <c r="R39" s="53"/>
      <c r="S39" s="14"/>
      <c r="T39" s="53"/>
      <c r="U39" s="53"/>
    </row>
    <row r="40" spans="1:21">
      <c r="A40" s="153"/>
      <c r="B40" s="110"/>
      <c r="C40" s="141"/>
      <c r="D40" s="96"/>
      <c r="E40" s="68"/>
      <c r="F40" s="52"/>
      <c r="G40" s="68"/>
      <c r="H40" s="52"/>
      <c r="I40" s="68"/>
      <c r="J40" s="52"/>
      <c r="K40" s="68"/>
      <c r="L40" s="52"/>
      <c r="M40" s="68"/>
      <c r="N40" s="52"/>
      <c r="O40" s="68"/>
      <c r="P40" s="52"/>
      <c r="Q40" s="68"/>
      <c r="R40" s="53"/>
      <c r="S40" s="14"/>
      <c r="T40" s="53"/>
      <c r="U40" s="53"/>
    </row>
    <row r="41" spans="1:21" ht="14.25">
      <c r="A41" s="120"/>
      <c r="B41" s="274" t="s">
        <v>180</v>
      </c>
      <c r="C41" s="274"/>
      <c r="D41" s="274"/>
      <c r="E41" s="59">
        <v>76631</v>
      </c>
      <c r="F41" s="52" t="s">
        <v>182</v>
      </c>
      <c r="G41" s="234">
        <v>2089</v>
      </c>
      <c r="H41" s="52" t="s">
        <v>59</v>
      </c>
      <c r="I41" s="234">
        <v>7982</v>
      </c>
      <c r="J41" s="52" t="s">
        <v>182</v>
      </c>
      <c r="K41" s="234">
        <v>12760</v>
      </c>
      <c r="L41" s="52" t="s">
        <v>182</v>
      </c>
      <c r="M41" s="234">
        <v>35444</v>
      </c>
      <c r="N41" s="52" t="s">
        <v>182</v>
      </c>
      <c r="O41" s="234">
        <v>18205</v>
      </c>
      <c r="P41" s="52" t="s">
        <v>182</v>
      </c>
      <c r="Q41" s="234">
        <v>149</v>
      </c>
      <c r="R41" s="132" t="s">
        <v>59</v>
      </c>
      <c r="S41" s="14"/>
      <c r="T41" s="53"/>
      <c r="U41" s="53"/>
    </row>
    <row r="42" spans="1:21">
      <c r="A42" s="153"/>
      <c r="B42" s="110"/>
      <c r="C42" s="271" t="s">
        <v>41</v>
      </c>
      <c r="D42" s="271"/>
      <c r="E42" s="68">
        <v>4220</v>
      </c>
      <c r="F42" s="52" t="s">
        <v>182</v>
      </c>
      <c r="G42" s="68">
        <v>254</v>
      </c>
      <c r="H42" s="108" t="s">
        <v>59</v>
      </c>
      <c r="I42" s="68">
        <v>101</v>
      </c>
      <c r="J42" s="108" t="s">
        <v>59</v>
      </c>
      <c r="K42" s="68">
        <v>1142</v>
      </c>
      <c r="L42" s="108" t="s">
        <v>59</v>
      </c>
      <c r="M42" s="68">
        <v>1478</v>
      </c>
      <c r="N42" s="108" t="s">
        <v>59</v>
      </c>
      <c r="O42" s="68">
        <v>1245</v>
      </c>
      <c r="P42" s="108" t="s">
        <v>59</v>
      </c>
      <c r="Q42" s="68">
        <v>0</v>
      </c>
      <c r="R42" s="53"/>
      <c r="S42" s="14"/>
      <c r="T42" s="53"/>
      <c r="U42" s="53"/>
    </row>
    <row r="43" spans="1:21">
      <c r="A43" s="153"/>
      <c r="B43" s="110"/>
      <c r="C43" s="271" t="s">
        <v>72</v>
      </c>
      <c r="D43" s="271"/>
      <c r="E43" s="68">
        <v>6072</v>
      </c>
      <c r="F43" s="52" t="s">
        <v>182</v>
      </c>
      <c r="G43" s="68">
        <v>793</v>
      </c>
      <c r="H43" s="108" t="s">
        <v>59</v>
      </c>
      <c r="I43" s="68">
        <v>454</v>
      </c>
      <c r="J43" s="108" t="s">
        <v>59</v>
      </c>
      <c r="K43" s="68">
        <v>794</v>
      </c>
      <c r="L43" s="108" t="s">
        <v>59</v>
      </c>
      <c r="M43" s="68">
        <v>2682</v>
      </c>
      <c r="N43" s="52" t="s">
        <v>182</v>
      </c>
      <c r="O43" s="68">
        <v>1349</v>
      </c>
      <c r="P43" s="108" t="s">
        <v>59</v>
      </c>
      <c r="Q43" s="68">
        <v>0</v>
      </c>
      <c r="R43" s="53"/>
      <c r="S43" s="14"/>
      <c r="T43" s="53"/>
      <c r="U43" s="53"/>
    </row>
    <row r="44" spans="1:21">
      <c r="A44" s="153"/>
      <c r="B44" s="110"/>
      <c r="C44" s="271" t="s">
        <v>68</v>
      </c>
      <c r="D44" s="271"/>
      <c r="E44" s="68">
        <v>31399</v>
      </c>
      <c r="F44" s="52" t="s">
        <v>182</v>
      </c>
      <c r="G44" s="68">
        <v>391</v>
      </c>
      <c r="H44" s="108" t="s">
        <v>59</v>
      </c>
      <c r="I44" s="68">
        <v>4831</v>
      </c>
      <c r="J44" s="52" t="s">
        <v>182</v>
      </c>
      <c r="K44" s="68">
        <v>5375</v>
      </c>
      <c r="L44" s="52" t="s">
        <v>182</v>
      </c>
      <c r="M44" s="68">
        <v>14251</v>
      </c>
      <c r="N44" s="52" t="s">
        <v>182</v>
      </c>
      <c r="O44" s="68">
        <v>6551</v>
      </c>
      <c r="P44" s="52" t="s">
        <v>182</v>
      </c>
      <c r="Q44" s="68">
        <v>0</v>
      </c>
      <c r="R44" s="132"/>
      <c r="S44" s="14"/>
      <c r="T44" s="53"/>
      <c r="U44" s="53"/>
    </row>
    <row r="45" spans="1:21">
      <c r="A45" s="153"/>
      <c r="B45" s="110"/>
      <c r="C45" s="271" t="s">
        <v>69</v>
      </c>
      <c r="D45" s="271"/>
      <c r="E45" s="68">
        <v>16483</v>
      </c>
      <c r="F45" s="52" t="s">
        <v>182</v>
      </c>
      <c r="G45" s="68">
        <v>201</v>
      </c>
      <c r="H45" s="108" t="s">
        <v>59</v>
      </c>
      <c r="I45" s="68">
        <v>859</v>
      </c>
      <c r="J45" s="52" t="s">
        <v>59</v>
      </c>
      <c r="K45" s="68">
        <v>1864</v>
      </c>
      <c r="L45" s="52" t="s">
        <v>182</v>
      </c>
      <c r="M45" s="68">
        <v>9602</v>
      </c>
      <c r="N45" s="52" t="s">
        <v>182</v>
      </c>
      <c r="O45" s="68">
        <v>3957</v>
      </c>
      <c r="P45" s="52" t="s">
        <v>182</v>
      </c>
      <c r="Q45" s="68">
        <v>0</v>
      </c>
      <c r="R45" s="132"/>
      <c r="S45" s="14"/>
      <c r="T45" s="53"/>
      <c r="U45" s="53"/>
    </row>
    <row r="46" spans="1:21">
      <c r="A46" s="153"/>
      <c r="B46" s="110"/>
      <c r="C46" s="271" t="s">
        <v>70</v>
      </c>
      <c r="D46" s="271"/>
      <c r="E46" s="68">
        <v>8399</v>
      </c>
      <c r="F46" s="52" t="s">
        <v>182</v>
      </c>
      <c r="G46" s="68">
        <v>202</v>
      </c>
      <c r="H46" s="108" t="s">
        <v>59</v>
      </c>
      <c r="I46" s="68">
        <v>809</v>
      </c>
      <c r="J46" s="108" t="s">
        <v>59</v>
      </c>
      <c r="K46" s="68">
        <v>1206</v>
      </c>
      <c r="L46" s="52" t="s">
        <v>59</v>
      </c>
      <c r="M46" s="68">
        <v>3952</v>
      </c>
      <c r="N46" s="52" t="s">
        <v>182</v>
      </c>
      <c r="O46" s="68">
        <v>2213</v>
      </c>
      <c r="P46" s="52" t="s">
        <v>182</v>
      </c>
      <c r="Q46" s="68">
        <v>17</v>
      </c>
      <c r="R46" s="132" t="s">
        <v>59</v>
      </c>
      <c r="S46" s="14"/>
      <c r="T46" s="53"/>
      <c r="U46" s="53"/>
    </row>
    <row r="47" spans="1:21">
      <c r="A47" s="153"/>
      <c r="B47" s="110"/>
      <c r="C47" s="271" t="s">
        <v>71</v>
      </c>
      <c r="D47" s="271"/>
      <c r="E47" s="68">
        <v>3294</v>
      </c>
      <c r="F47" s="52" t="s">
        <v>182</v>
      </c>
      <c r="G47" s="56">
        <v>83</v>
      </c>
      <c r="H47" s="108" t="s">
        <v>59</v>
      </c>
      <c r="I47" s="68">
        <v>326</v>
      </c>
      <c r="J47" s="108" t="s">
        <v>59</v>
      </c>
      <c r="K47" s="68">
        <v>598</v>
      </c>
      <c r="L47" s="108" t="s">
        <v>59</v>
      </c>
      <c r="M47" s="68">
        <v>1183</v>
      </c>
      <c r="N47" s="52" t="s">
        <v>59</v>
      </c>
      <c r="O47" s="68">
        <v>971</v>
      </c>
      <c r="P47" s="52" t="s">
        <v>59</v>
      </c>
      <c r="Q47" s="68">
        <v>133</v>
      </c>
      <c r="R47" s="132" t="s">
        <v>59</v>
      </c>
      <c r="S47" s="14"/>
      <c r="T47" s="53"/>
      <c r="U47" s="53"/>
    </row>
    <row r="48" spans="1:21">
      <c r="A48" s="153"/>
      <c r="B48" s="110"/>
      <c r="C48" s="271" t="s">
        <v>29</v>
      </c>
      <c r="D48" s="271"/>
      <c r="E48" s="68">
        <v>6764</v>
      </c>
      <c r="F48" s="52" t="s">
        <v>182</v>
      </c>
      <c r="G48" s="56">
        <v>165</v>
      </c>
      <c r="H48" s="108" t="s">
        <v>59</v>
      </c>
      <c r="I48" s="56">
        <v>602</v>
      </c>
      <c r="J48" s="108" t="s">
        <v>59</v>
      </c>
      <c r="K48" s="56">
        <v>1781</v>
      </c>
      <c r="L48" s="108" t="s">
        <v>59</v>
      </c>
      <c r="M48" s="56">
        <v>2296</v>
      </c>
      <c r="N48" s="108" t="s">
        <v>59</v>
      </c>
      <c r="O48" s="56">
        <v>1920</v>
      </c>
      <c r="P48" s="108" t="s">
        <v>59</v>
      </c>
      <c r="Q48" s="68">
        <v>0</v>
      </c>
      <c r="R48" s="53"/>
      <c r="S48" s="14"/>
      <c r="T48" s="53"/>
      <c r="U48" s="53"/>
    </row>
    <row r="49" spans="1:17" ht="6" customHeight="1">
      <c r="A49" s="60"/>
      <c r="B49" s="60"/>
      <c r="C49" s="60"/>
      <c r="D49" s="60"/>
      <c r="E49" s="60"/>
      <c r="F49" s="73"/>
      <c r="G49" s="60"/>
      <c r="H49" s="73"/>
      <c r="I49" s="60"/>
      <c r="J49" s="73"/>
      <c r="K49" s="60"/>
      <c r="L49" s="73"/>
      <c r="M49" s="60"/>
      <c r="N49" s="73"/>
      <c r="O49" s="60"/>
      <c r="P49" s="73"/>
      <c r="Q49" s="67"/>
    </row>
    <row r="50" spans="1:17" ht="6" customHeight="1">
      <c r="F50" s="62"/>
      <c r="H50" s="62"/>
      <c r="J50" s="62"/>
      <c r="L50" s="62"/>
      <c r="N50" s="62"/>
      <c r="P50" s="62"/>
      <c r="Q50" s="67"/>
    </row>
    <row r="51" spans="1:17" s="54" customFormat="1">
      <c r="A51" s="120"/>
      <c r="B51" s="96"/>
      <c r="C51" s="96"/>
      <c r="D51" s="96"/>
      <c r="E51" s="279" t="s">
        <v>123</v>
      </c>
      <c r="F51" s="279"/>
      <c r="G51" s="279"/>
      <c r="H51" s="279"/>
      <c r="I51" s="279"/>
      <c r="J51" s="279"/>
      <c r="K51" s="279"/>
      <c r="L51" s="279"/>
      <c r="M51" s="279"/>
      <c r="N51" s="279"/>
      <c r="O51" s="279"/>
      <c r="P51" s="279"/>
      <c r="Q51" s="74"/>
    </row>
    <row r="52" spans="1:17" s="54" customFormat="1" ht="11.25" customHeight="1">
      <c r="A52" s="120"/>
      <c r="B52" s="96"/>
      <c r="C52" s="96"/>
      <c r="D52" s="96"/>
      <c r="E52" s="97"/>
      <c r="F52" s="107"/>
      <c r="G52" s="97"/>
      <c r="H52" s="107"/>
      <c r="I52" s="97"/>
      <c r="J52" s="107"/>
      <c r="K52" s="97"/>
      <c r="L52" s="107"/>
      <c r="M52" s="97"/>
      <c r="N52" s="107"/>
      <c r="O52" s="97"/>
      <c r="P52" s="107"/>
      <c r="Q52" s="223"/>
    </row>
    <row r="53" spans="1:17" s="54" customFormat="1" ht="11.25" customHeight="1">
      <c r="A53" s="120"/>
      <c r="B53" s="96"/>
      <c r="C53" s="96"/>
      <c r="D53" s="96"/>
      <c r="E53" s="96"/>
      <c r="F53" s="103"/>
      <c r="G53" s="96"/>
      <c r="H53" s="103"/>
      <c r="I53" s="96"/>
      <c r="J53" s="103"/>
      <c r="K53" s="96"/>
      <c r="L53" s="103"/>
      <c r="M53" s="96"/>
      <c r="N53" s="103"/>
      <c r="O53" s="96"/>
      <c r="P53" s="103"/>
      <c r="Q53" s="223"/>
    </row>
    <row r="54" spans="1:17" s="54" customFormat="1" ht="12" customHeight="1">
      <c r="A54" s="316" t="s">
        <v>116</v>
      </c>
      <c r="B54" s="316"/>
      <c r="C54" s="316"/>
      <c r="D54" s="316"/>
      <c r="E54" s="283" t="s">
        <v>0</v>
      </c>
      <c r="F54" s="283"/>
      <c r="G54" s="315" t="s">
        <v>37</v>
      </c>
      <c r="H54" s="315"/>
      <c r="I54" s="315"/>
      <c r="J54" s="315"/>
      <c r="K54" s="315"/>
      <c r="L54" s="315"/>
      <c r="M54" s="315"/>
      <c r="N54" s="315"/>
      <c r="O54" s="315"/>
      <c r="P54" s="315"/>
      <c r="Q54" s="223"/>
    </row>
    <row r="55" spans="1:17" s="54" customFormat="1" ht="7.5" customHeight="1">
      <c r="A55" s="316"/>
      <c r="B55" s="316"/>
      <c r="C55" s="316"/>
      <c r="D55" s="316"/>
      <c r="E55" s="283"/>
      <c r="F55" s="283"/>
      <c r="G55" s="99"/>
      <c r="H55" s="100"/>
      <c r="I55" s="99"/>
      <c r="J55" s="100"/>
      <c r="K55" s="99"/>
      <c r="L55" s="100"/>
      <c r="M55" s="99"/>
      <c r="N55" s="100"/>
      <c r="O55" s="99"/>
      <c r="P55" s="99"/>
      <c r="Q55" s="223"/>
    </row>
    <row r="56" spans="1:17" s="54" customFormat="1" ht="9" customHeight="1">
      <c r="A56" s="316"/>
      <c r="B56" s="316"/>
      <c r="C56" s="316"/>
      <c r="D56" s="316"/>
      <c r="E56" s="283"/>
      <c r="F56" s="283"/>
      <c r="G56" s="101"/>
      <c r="H56" s="102"/>
      <c r="I56" s="101"/>
      <c r="J56" s="102"/>
      <c r="K56" s="101"/>
      <c r="L56" s="102"/>
      <c r="M56" s="101"/>
      <c r="N56" s="102"/>
      <c r="O56" s="101"/>
      <c r="P56" s="103"/>
      <c r="Q56" s="223"/>
    </row>
    <row r="57" spans="1:17" ht="36" customHeight="1">
      <c r="A57" s="316"/>
      <c r="B57" s="316"/>
      <c r="C57" s="316"/>
      <c r="D57" s="316"/>
      <c r="E57" s="283"/>
      <c r="F57" s="283"/>
      <c r="G57" s="283" t="s">
        <v>38</v>
      </c>
      <c r="H57" s="283"/>
      <c r="I57" s="283" t="s">
        <v>66</v>
      </c>
      <c r="J57" s="283"/>
      <c r="K57" s="283" t="s">
        <v>67</v>
      </c>
      <c r="L57" s="283"/>
      <c r="M57" s="283" t="s">
        <v>56</v>
      </c>
      <c r="N57" s="283"/>
      <c r="O57" s="283" t="s">
        <v>57</v>
      </c>
      <c r="P57" s="283"/>
    </row>
    <row r="58" spans="1:17" ht="6.95" customHeight="1">
      <c r="A58" s="97"/>
      <c r="B58" s="97"/>
      <c r="C58" s="97"/>
      <c r="D58" s="97"/>
      <c r="E58" s="97"/>
      <c r="F58" s="107"/>
      <c r="G58" s="97"/>
      <c r="H58" s="107"/>
      <c r="I58" s="97"/>
      <c r="J58" s="107"/>
      <c r="K58" s="97"/>
      <c r="L58" s="107"/>
      <c r="M58" s="97"/>
      <c r="N58" s="107"/>
      <c r="O58" s="97"/>
      <c r="P58" s="107"/>
    </row>
    <row r="59" spans="1:17" ht="6.95" customHeight="1">
      <c r="A59" s="96"/>
      <c r="B59" s="96"/>
      <c r="C59" s="96"/>
      <c r="D59" s="96"/>
      <c r="E59" s="96"/>
      <c r="F59" s="103"/>
      <c r="G59" s="96"/>
      <c r="H59" s="103"/>
      <c r="I59" s="96"/>
      <c r="J59" s="103"/>
      <c r="K59" s="96"/>
      <c r="L59" s="103"/>
      <c r="M59" s="96"/>
      <c r="N59" s="103"/>
      <c r="O59" s="96"/>
      <c r="P59" s="103"/>
    </row>
    <row r="60" spans="1:17">
      <c r="A60" s="270" t="s">
        <v>0</v>
      </c>
      <c r="B60" s="270"/>
      <c r="C60" s="270"/>
      <c r="D60" s="270"/>
      <c r="E60" s="96"/>
      <c r="F60" s="103"/>
      <c r="G60" s="96"/>
      <c r="H60" s="103"/>
      <c r="I60" s="96"/>
      <c r="J60" s="103"/>
      <c r="K60" s="96"/>
      <c r="L60" s="103"/>
      <c r="M60" s="96"/>
      <c r="N60" s="103"/>
      <c r="O60" s="96"/>
      <c r="P60" s="103"/>
    </row>
    <row r="61" spans="1:17">
      <c r="A61" s="96"/>
      <c r="B61" s="274" t="s">
        <v>87</v>
      </c>
      <c r="C61" s="274"/>
      <c r="D61" s="274"/>
      <c r="E61" s="47">
        <f>SUM(E62:E67)</f>
        <v>100.00409478051976</v>
      </c>
      <c r="F61" s="108"/>
      <c r="G61" s="47">
        <f>SUM(G62:G67)</f>
        <v>100.00000000000001</v>
      </c>
      <c r="H61" s="108"/>
      <c r="I61" s="47">
        <f>SUM(I62:I67)</f>
        <v>100</v>
      </c>
      <c r="J61" s="108"/>
      <c r="K61" s="47">
        <f>SUM(K62:K67)</f>
        <v>100</v>
      </c>
      <c r="L61" s="108"/>
      <c r="M61" s="47">
        <f>SUM(M62:M67)</f>
        <v>100.00000000000001</v>
      </c>
      <c r="N61" s="108"/>
      <c r="O61" s="47">
        <f>SUM(O62:O67)</f>
        <v>100</v>
      </c>
      <c r="P61" s="108" t="s">
        <v>113</v>
      </c>
    </row>
    <row r="62" spans="1:17">
      <c r="A62" s="96"/>
      <c r="B62" s="96"/>
      <c r="C62" s="271" t="s">
        <v>47</v>
      </c>
      <c r="D62" s="271"/>
      <c r="E62" s="105">
        <f>E17*100/(E16-E23)</f>
        <v>35.04586154182136</v>
      </c>
      <c r="F62" s="108"/>
      <c r="G62" s="105">
        <f>G17*100/(G16-G23)</f>
        <v>60.239234449760765</v>
      </c>
      <c r="H62" s="108"/>
      <c r="I62" s="105">
        <f>I17*100/(I16-I23)</f>
        <v>40.809112333071482</v>
      </c>
      <c r="J62" s="108"/>
      <c r="K62" s="105">
        <f>K17*100/(K16-K23)</f>
        <v>48.371070206874087</v>
      </c>
      <c r="L62" s="108"/>
      <c r="M62" s="105">
        <f>M17*100/(M16-M23)</f>
        <v>34.610461135423179</v>
      </c>
      <c r="N62" s="108"/>
      <c r="O62" s="105">
        <f>O17*100/(O16-O23)</f>
        <v>21.220249985731407</v>
      </c>
      <c r="P62" s="108" t="s">
        <v>113</v>
      </c>
    </row>
    <row r="63" spans="1:17">
      <c r="A63" s="96"/>
      <c r="B63" s="96"/>
      <c r="C63" s="271" t="s">
        <v>100</v>
      </c>
      <c r="D63" s="271"/>
      <c r="E63" s="105">
        <f>E18*100/(E16-E23)</f>
        <v>11.399868967023368</v>
      </c>
      <c r="F63" s="108"/>
      <c r="G63" s="105">
        <f>G18*100/(G16-G23)</f>
        <v>5.4545454545454541</v>
      </c>
      <c r="H63" s="108"/>
      <c r="I63" s="105">
        <f>I18*100/(I16-I23)</f>
        <v>12.568735271013354</v>
      </c>
      <c r="J63" s="108"/>
      <c r="K63" s="105">
        <f>K18*100/(K16-K23)</f>
        <v>3.9827333441928654</v>
      </c>
      <c r="L63" s="108"/>
      <c r="M63" s="105">
        <f>M18*100/(M16-M23)</f>
        <v>9.6930725491947243</v>
      </c>
      <c r="N63" s="108"/>
      <c r="O63" s="105">
        <f>O18*100/(O16-O23)</f>
        <v>19.707779236344958</v>
      </c>
      <c r="P63" s="108" t="s">
        <v>113</v>
      </c>
    </row>
    <row r="64" spans="1:17">
      <c r="A64" s="96"/>
      <c r="B64" s="96"/>
      <c r="C64" s="271" t="s">
        <v>82</v>
      </c>
      <c r="D64" s="271"/>
      <c r="E64" s="105">
        <f>E19*100/(E16-E23)</f>
        <v>17.608921161825727</v>
      </c>
      <c r="F64" s="108"/>
      <c r="G64" s="105">
        <f>G19*100/(G16-G23)</f>
        <v>14.545454545454545</v>
      </c>
      <c r="H64" s="108"/>
      <c r="I64" s="105">
        <f>I19*100/(I16-I23)</f>
        <v>20.332547787378896</v>
      </c>
      <c r="J64" s="108"/>
      <c r="K64" s="105">
        <f>K19*100/(K16-K23)</f>
        <v>20.679263723733506</v>
      </c>
      <c r="L64" s="108"/>
      <c r="M64" s="105">
        <f>M19*100/(M16-M23)</f>
        <v>18.061385490161054</v>
      </c>
      <c r="N64" s="108"/>
      <c r="O64" s="105">
        <f>O19*100/(O16-O23)</f>
        <v>13.914730894355346</v>
      </c>
      <c r="P64" s="108" t="s">
        <v>113</v>
      </c>
    </row>
    <row r="65" spans="1:16">
      <c r="A65" s="96"/>
      <c r="B65" s="96"/>
      <c r="C65" s="271" t="s">
        <v>48</v>
      </c>
      <c r="D65" s="271"/>
      <c r="E65" s="105">
        <f>E20*100/(E16-E23)</f>
        <v>12.958615418213583</v>
      </c>
      <c r="F65" s="108"/>
      <c r="G65" s="105">
        <f>G20*100/(G16-G23)</f>
        <v>4.5454545454545459</v>
      </c>
      <c r="H65" s="108"/>
      <c r="I65" s="105">
        <f>I20*100/(I16-I23)</f>
        <v>14.427860696517413</v>
      </c>
      <c r="J65" s="108"/>
      <c r="K65" s="105">
        <f>K20*100/(K16-K23)</f>
        <v>10.873106369115492</v>
      </c>
      <c r="L65" s="108"/>
      <c r="M65" s="105">
        <f>M20*100/(M16-M23)</f>
        <v>12.997529100056562</v>
      </c>
      <c r="N65" s="108"/>
      <c r="O65" s="105">
        <f>O20*100/(O16-O23)</f>
        <v>14.816505907197078</v>
      </c>
      <c r="P65" s="108" t="s">
        <v>113</v>
      </c>
    </row>
    <row r="66" spans="1:16">
      <c r="A66" s="96"/>
      <c r="B66" s="96"/>
      <c r="C66" s="271" t="s">
        <v>49</v>
      </c>
      <c r="D66" s="271"/>
      <c r="E66" s="105">
        <f>E21*100/(E16-E23)</f>
        <v>22.566335444420179</v>
      </c>
      <c r="F66" s="108"/>
      <c r="G66" s="105">
        <f>G21*100/(G16-G23)</f>
        <v>15.21531100478469</v>
      </c>
      <c r="H66" s="108"/>
      <c r="I66" s="105">
        <f>I21*100/(I16-I23)</f>
        <v>11.547525530243519</v>
      </c>
      <c r="J66" s="108"/>
      <c r="K66" s="105">
        <f>K21*100/(K16-K23)</f>
        <v>16.093826356084051</v>
      </c>
      <c r="L66" s="108"/>
      <c r="M66" s="105">
        <f>M21*100/(M16-M23)</f>
        <v>23.824834032925487</v>
      </c>
      <c r="N66" s="108"/>
      <c r="O66" s="105">
        <f>O21*100/(O16-O23)</f>
        <v>30.260829861309286</v>
      </c>
      <c r="P66" s="108" t="s">
        <v>113</v>
      </c>
    </row>
    <row r="67" spans="1:16" ht="14.25">
      <c r="A67" s="96"/>
      <c r="B67" s="96"/>
      <c r="C67" s="271" t="s">
        <v>178</v>
      </c>
      <c r="D67" s="271"/>
      <c r="E67" s="105">
        <f>E22*100/(E16-E23)</f>
        <v>0.42449224721554923</v>
      </c>
      <c r="F67" s="108"/>
      <c r="G67" s="56">
        <f>G22*100/(G16-G23)</f>
        <v>0</v>
      </c>
      <c r="H67" s="108"/>
      <c r="I67" s="105">
        <f>I22*100/(I16-I23)</f>
        <v>0.31421838177533384</v>
      </c>
      <c r="J67" s="108"/>
      <c r="K67" s="56">
        <f>K22*100/(K16-K23)</f>
        <v>0</v>
      </c>
      <c r="L67" s="108"/>
      <c r="M67" s="105">
        <f>M22*100/(M16-M23)</f>
        <v>0.8127176922389926</v>
      </c>
      <c r="N67" s="108"/>
      <c r="O67" s="105">
        <f>O22*100/(O16-O23)</f>
        <v>7.9904115061925685E-2</v>
      </c>
      <c r="P67" s="108"/>
    </row>
    <row r="68" spans="1:16">
      <c r="A68" s="96"/>
      <c r="B68" s="96"/>
      <c r="C68" s="96"/>
      <c r="D68" s="96"/>
      <c r="E68" s="109"/>
      <c r="F68" s="108"/>
      <c r="G68" s="109"/>
      <c r="H68" s="108"/>
      <c r="I68" s="109"/>
      <c r="J68" s="108"/>
      <c r="K68" s="109"/>
      <c r="L68" s="108"/>
      <c r="M68" s="109"/>
      <c r="N68" s="108"/>
      <c r="O68" s="109"/>
      <c r="P68" s="108" t="s">
        <v>113</v>
      </c>
    </row>
    <row r="69" spans="1:16">
      <c r="A69" s="96"/>
      <c r="B69" s="274" t="s">
        <v>88</v>
      </c>
      <c r="C69" s="274"/>
      <c r="D69" s="274"/>
      <c r="E69" s="47">
        <f>SUM(E70:E75)</f>
        <v>100.00400796248547</v>
      </c>
      <c r="F69" s="108"/>
      <c r="G69" s="47">
        <f>SUM(G70:G75)</f>
        <v>100.00000000000001</v>
      </c>
      <c r="H69" s="108"/>
      <c r="I69" s="47">
        <f>SUM(I70:I75)</f>
        <v>100</v>
      </c>
      <c r="J69" s="108"/>
      <c r="K69" s="47">
        <f>SUM(K70:K75)</f>
        <v>100</v>
      </c>
      <c r="L69" s="108"/>
      <c r="M69" s="47">
        <f>SUM(M70:M75)</f>
        <v>100</v>
      </c>
      <c r="N69" s="108"/>
      <c r="O69" s="47">
        <f>SUM(O70:O75)</f>
        <v>100</v>
      </c>
      <c r="P69" s="108" t="s">
        <v>113</v>
      </c>
    </row>
    <row r="70" spans="1:16">
      <c r="A70" s="110"/>
      <c r="B70" s="110"/>
      <c r="C70" s="271" t="s">
        <v>52</v>
      </c>
      <c r="D70" s="271"/>
      <c r="E70" s="105">
        <f>E26*100/(E25-E32)</f>
        <v>33.284792454342629</v>
      </c>
      <c r="F70" s="108"/>
      <c r="G70" s="105">
        <f>G26*100/(G25-G32)</f>
        <v>60.239234449760765</v>
      </c>
      <c r="H70" s="108"/>
      <c r="I70" s="105">
        <f>I26*100/(I25-I32)</f>
        <v>33.825923606762679</v>
      </c>
      <c r="J70" s="108"/>
      <c r="K70" s="105">
        <f>K26*100/(K25-K32)</f>
        <v>47.931755995493319</v>
      </c>
      <c r="L70" s="108"/>
      <c r="M70" s="105">
        <f>M26*100/(M25-M32)</f>
        <v>33.834564682022311</v>
      </c>
      <c r="N70" s="108"/>
      <c r="O70" s="105">
        <f>O26*100/(O25-O32)</f>
        <v>18.215739484396202</v>
      </c>
      <c r="P70" s="108" t="s">
        <v>113</v>
      </c>
    </row>
    <row r="71" spans="1:16">
      <c r="A71" s="110"/>
      <c r="B71" s="110"/>
      <c r="C71" s="271" t="s">
        <v>106</v>
      </c>
      <c r="D71" s="271"/>
      <c r="E71" s="105">
        <f>E27*100/(E25-E32)</f>
        <v>12.462091354824919</v>
      </c>
      <c r="F71" s="108"/>
      <c r="G71" s="105">
        <f>G27*100/(G25-G32)</f>
        <v>4.3062200956937797</v>
      </c>
      <c r="H71" s="108"/>
      <c r="I71" s="105">
        <f>I27*100/(I25-I32)</f>
        <v>16.543519098309329</v>
      </c>
      <c r="J71" s="108"/>
      <c r="K71" s="105">
        <f>K27*100/(K25-K32)</f>
        <v>9.954933204571061</v>
      </c>
      <c r="L71" s="108"/>
      <c r="M71" s="105">
        <f>M27*100/(M25-M32)</f>
        <v>10.954657395335362</v>
      </c>
      <c r="N71" s="108"/>
      <c r="O71" s="105">
        <f>O27*100/(O25-O32)</f>
        <v>16.095658073270013</v>
      </c>
      <c r="P71" s="108" t="s">
        <v>113</v>
      </c>
    </row>
    <row r="72" spans="1:16">
      <c r="A72" s="110"/>
      <c r="B72" s="110"/>
      <c r="C72" s="271" t="s">
        <v>107</v>
      </c>
      <c r="D72" s="271"/>
      <c r="E72" s="105">
        <f>E28*100/(E25-E32)</f>
        <v>17.016472725815287</v>
      </c>
      <c r="F72" s="108"/>
      <c r="G72" s="105">
        <f>G28*100/(G25-G32)</f>
        <v>14.545454545454545</v>
      </c>
      <c r="H72" s="108"/>
      <c r="I72" s="105">
        <f>I28*100/(I25-I32)</f>
        <v>20.876643706950532</v>
      </c>
      <c r="J72" s="108"/>
      <c r="K72" s="105">
        <f>K28*100/(K25-K32)</f>
        <v>19.78915177852889</v>
      </c>
      <c r="L72" s="108"/>
      <c r="M72" s="105">
        <f>M28*100/(M25-M32)</f>
        <v>16.983920034767493</v>
      </c>
      <c r="N72" s="108"/>
      <c r="O72" s="105">
        <f>O28*100/(O25-O32)</f>
        <v>13.822930800542741</v>
      </c>
      <c r="P72" s="108" t="s">
        <v>113</v>
      </c>
    </row>
    <row r="73" spans="1:16">
      <c r="A73" s="110"/>
      <c r="B73" s="110"/>
      <c r="C73" s="271" t="s">
        <v>50</v>
      </c>
      <c r="D73" s="271"/>
      <c r="E73" s="105">
        <f>E29*100/(E25-E32)</f>
        <v>6.4795393515116695</v>
      </c>
      <c r="F73" s="108"/>
      <c r="G73" s="105">
        <f>G29*100/(G25-G32)</f>
        <v>1.1483253588516746</v>
      </c>
      <c r="H73" s="108"/>
      <c r="I73" s="105">
        <f>I29*100/(I25-I32)</f>
        <v>0</v>
      </c>
      <c r="J73" s="108"/>
      <c r="K73" s="105">
        <f>K29*100/(K25-K32)</f>
        <v>1.1105746016417191</v>
      </c>
      <c r="L73" s="108"/>
      <c r="M73" s="105">
        <f>M29*100/(M25-M32)</f>
        <v>6.7767637259162683</v>
      </c>
      <c r="N73" s="108"/>
      <c r="O73" s="105">
        <f>O29*100/(O25-O32)</f>
        <v>13.280189959294438</v>
      </c>
      <c r="P73" s="108" t="s">
        <v>113</v>
      </c>
    </row>
    <row r="74" spans="1:16">
      <c r="A74" s="110"/>
      <c r="B74" s="110"/>
      <c r="C74" s="271" t="s">
        <v>51</v>
      </c>
      <c r="D74" s="271"/>
      <c r="E74" s="105">
        <f>E30*100/(E25-E32)</f>
        <v>9.3986720284298144</v>
      </c>
      <c r="F74" s="108"/>
      <c r="G74" s="105">
        <f>G30*100/(G25-G32)</f>
        <v>4.5454545454545459</v>
      </c>
      <c r="H74" s="108"/>
      <c r="I74" s="105">
        <f>I30*100/(I25-I32)</f>
        <v>13.713212273011898</v>
      </c>
      <c r="J74" s="108"/>
      <c r="K74" s="105">
        <f>K30*100/(K25-K32)</f>
        <v>6.8485433767906008</v>
      </c>
      <c r="L74" s="108"/>
      <c r="M74" s="105">
        <f>M30*100/(M25-M32)</f>
        <v>7.8690424453136316</v>
      </c>
      <c r="N74" s="108"/>
      <c r="O74" s="105">
        <f>O30*100/(O25-O32)</f>
        <v>12.878787878787879</v>
      </c>
      <c r="P74" s="108" t="s">
        <v>113</v>
      </c>
    </row>
    <row r="75" spans="1:16">
      <c r="A75" s="110"/>
      <c r="B75" s="110"/>
      <c r="C75" s="271" t="s">
        <v>90</v>
      </c>
      <c r="D75" s="271"/>
      <c r="E75" s="105">
        <f>E31*100/(E25-E32)</f>
        <v>21.362440047561154</v>
      </c>
      <c r="F75" s="108"/>
      <c r="G75" s="105">
        <f>G31*100/(G25-G32)</f>
        <v>15.21531100478469</v>
      </c>
      <c r="H75" s="108"/>
      <c r="I75" s="105">
        <f>I31*100/(I25-I32)</f>
        <v>15.04070131496556</v>
      </c>
      <c r="J75" s="108"/>
      <c r="K75" s="105">
        <f>K31*100/(K25-K32)</f>
        <v>14.365041042974408</v>
      </c>
      <c r="L75" s="108"/>
      <c r="M75" s="105">
        <f>M31*100/(M25-M32)</f>
        <v>23.581051716644936</v>
      </c>
      <c r="N75" s="108"/>
      <c r="O75" s="105">
        <f>O31*100/(O25-O32)</f>
        <v>25.706693803708728</v>
      </c>
      <c r="P75" s="108" t="s">
        <v>113</v>
      </c>
    </row>
    <row r="76" spans="1:16">
      <c r="A76" s="96"/>
      <c r="B76" s="110"/>
      <c r="C76" s="209"/>
      <c r="D76" s="209"/>
      <c r="E76" s="109"/>
      <c r="F76" s="108"/>
      <c r="G76" s="109"/>
      <c r="H76" s="108"/>
      <c r="I76" s="109"/>
      <c r="J76" s="108"/>
      <c r="K76" s="109"/>
      <c r="L76" s="108"/>
      <c r="M76" s="109"/>
      <c r="N76" s="108"/>
      <c r="O76" s="109"/>
      <c r="P76" s="108" t="s">
        <v>113</v>
      </c>
    </row>
    <row r="77" spans="1:16">
      <c r="A77" s="96"/>
      <c r="B77" s="274" t="s">
        <v>89</v>
      </c>
      <c r="C77" s="274"/>
      <c r="D77" s="274"/>
      <c r="E77" s="47">
        <f>SUM(E78:E81)</f>
        <v>100</v>
      </c>
      <c r="F77" s="108"/>
      <c r="G77" s="47">
        <f>SUM(G78:G81)</f>
        <v>99.999999999999986</v>
      </c>
      <c r="H77" s="108"/>
      <c r="I77" s="47">
        <f>SUM(I78:I81)</f>
        <v>100</v>
      </c>
      <c r="J77" s="108"/>
      <c r="K77" s="47">
        <f>SUM(K78:K81)</f>
        <v>100</v>
      </c>
      <c r="L77" s="108"/>
      <c r="M77" s="47">
        <f>SUM(M78:M81)</f>
        <v>100</v>
      </c>
      <c r="N77" s="108"/>
      <c r="O77" s="47">
        <f>SUM(O78:O81)</f>
        <v>100.00000000000001</v>
      </c>
      <c r="P77" s="108" t="s">
        <v>113</v>
      </c>
    </row>
    <row r="78" spans="1:16">
      <c r="A78" s="110"/>
      <c r="B78" s="110"/>
      <c r="C78" s="271" t="s">
        <v>183</v>
      </c>
      <c r="D78" s="271"/>
      <c r="E78" s="105">
        <f>E35*100/(E34-E39)</f>
        <v>61.843593047411183</v>
      </c>
      <c r="F78" s="108"/>
      <c r="G78" s="105">
        <f>G35*100/(G34-G39)</f>
        <v>35.933014354066984</v>
      </c>
      <c r="H78" s="108"/>
      <c r="I78" s="105">
        <f>I35*100/(I34-I39)</f>
        <v>67.480896905925093</v>
      </c>
      <c r="J78" s="108"/>
      <c r="K78" s="105">
        <f>K35*100/(K34-K39)</f>
        <v>53.53894820086991</v>
      </c>
      <c r="L78" s="108"/>
      <c r="M78" s="105">
        <f>M35*100/(M34-M39)</f>
        <v>60.213462359470611</v>
      </c>
      <c r="N78" s="108"/>
      <c r="O78" s="105">
        <f>O35*100/(O34-O39)</f>
        <v>71.405626938413818</v>
      </c>
      <c r="P78" s="108" t="s">
        <v>113</v>
      </c>
    </row>
    <row r="79" spans="1:16">
      <c r="A79" s="110"/>
      <c r="B79" s="110"/>
      <c r="C79" s="271" t="s">
        <v>184</v>
      </c>
      <c r="D79" s="271"/>
      <c r="E79" s="105">
        <f>E36*100/(E34-E39)</f>
        <v>22.021352126009099</v>
      </c>
      <c r="F79" s="108"/>
      <c r="G79" s="105">
        <f>G36*100/(G34-G39)</f>
        <v>34.545454545454547</v>
      </c>
      <c r="H79" s="108"/>
      <c r="I79" s="105">
        <f>I36*100/(I34-I39)</f>
        <v>19.015407741450584</v>
      </c>
      <c r="J79" s="108"/>
      <c r="K79" s="105">
        <f>K36*100/(K34-K39)</f>
        <v>27.465401344404903</v>
      </c>
      <c r="L79" s="108"/>
      <c r="M79" s="105">
        <f>M36*100/(M34-M39)</f>
        <v>23.668706418101607</v>
      </c>
      <c r="N79" s="108"/>
      <c r="O79" s="105">
        <f>O36*100/(O34-O39)</f>
        <v>14.970093043863535</v>
      </c>
      <c r="P79" s="108" t="s">
        <v>113</v>
      </c>
    </row>
    <row r="80" spans="1:16">
      <c r="A80" s="110"/>
      <c r="B80" s="110"/>
      <c r="C80" s="271" t="s">
        <v>101</v>
      </c>
      <c r="D80" s="271"/>
      <c r="E80" s="105">
        <f>E37*100/(E34-E39)</f>
        <v>11.463619869047307</v>
      </c>
      <c r="F80" s="108"/>
      <c r="G80" s="105">
        <f>G37*100/(G34-G39)</f>
        <v>16.220095693779903</v>
      </c>
      <c r="H80" s="108"/>
      <c r="I80" s="105">
        <f>I37*100/(I34-I39)</f>
        <v>12.902417637479644</v>
      </c>
      <c r="J80" s="108"/>
      <c r="K80" s="105">
        <f>K37*100/(K34-K39)</f>
        <v>10.581257413997628</v>
      </c>
      <c r="L80" s="108"/>
      <c r="M80" s="105">
        <f>M37*100/(M34-M39)</f>
        <v>12.642664010246193</v>
      </c>
      <c r="N80" s="108"/>
      <c r="O80" s="105">
        <f>O37*100/(O34-O39)</f>
        <v>8.4071776694727518</v>
      </c>
      <c r="P80" s="108" t="s">
        <v>113</v>
      </c>
    </row>
    <row r="81" spans="1:16" ht="14.25">
      <c r="A81" s="110"/>
      <c r="B81" s="110"/>
      <c r="C81" s="271" t="s">
        <v>179</v>
      </c>
      <c r="D81" s="271"/>
      <c r="E81" s="105">
        <f>E38*100/(E34-E39)</f>
        <v>4.6714349575324094</v>
      </c>
      <c r="F81" s="108"/>
      <c r="G81" s="105">
        <f>G38*100/(G34-G39)</f>
        <v>13.301435406698564</v>
      </c>
      <c r="H81" s="108"/>
      <c r="I81" s="105">
        <f>I38*100/(I34-I39)</f>
        <v>0.60127771514468242</v>
      </c>
      <c r="J81" s="108"/>
      <c r="K81" s="105">
        <f>K38*100/(K34-K39)</f>
        <v>8.4143930407275604</v>
      </c>
      <c r="L81" s="108"/>
      <c r="M81" s="105">
        <f>M38*100/(M34-M39)</f>
        <v>3.4751672121815855</v>
      </c>
      <c r="N81" s="108"/>
      <c r="O81" s="105">
        <f>O38*100/(O34-O39)</f>
        <v>5.2171023482498891</v>
      </c>
      <c r="P81" s="108"/>
    </row>
    <row r="82" spans="1:16">
      <c r="A82" s="96"/>
      <c r="B82" s="96"/>
      <c r="C82" s="96"/>
      <c r="D82" s="96"/>
      <c r="E82" s="109"/>
      <c r="F82" s="108"/>
      <c r="G82" s="109"/>
      <c r="H82" s="108"/>
      <c r="I82" s="109"/>
      <c r="J82" s="108"/>
      <c r="K82" s="109"/>
      <c r="L82" s="108"/>
      <c r="M82" s="109"/>
      <c r="N82" s="108"/>
      <c r="O82" s="109"/>
      <c r="P82" s="108" t="s">
        <v>113</v>
      </c>
    </row>
    <row r="83" spans="1:16" ht="14.25">
      <c r="A83" s="96"/>
      <c r="B83" s="274" t="s">
        <v>180</v>
      </c>
      <c r="C83" s="274"/>
      <c r="D83" s="274"/>
      <c r="E83" s="47">
        <f>SUM(E84:E89)</f>
        <v>99.999999999999986</v>
      </c>
      <c r="F83" s="108"/>
      <c r="G83" s="47">
        <f>SUM(G84:G89)</f>
        <v>100</v>
      </c>
      <c r="H83" s="108"/>
      <c r="I83" s="47">
        <f>SUM(I84:I89)</f>
        <v>100</v>
      </c>
      <c r="J83" s="108"/>
      <c r="K83" s="47">
        <f>SUM(K84:K89)</f>
        <v>99.999999999999986</v>
      </c>
      <c r="L83" s="108"/>
      <c r="M83" s="47">
        <f>SUM(M84:M89)</f>
        <v>100</v>
      </c>
      <c r="N83" s="108"/>
      <c r="O83" s="47">
        <f>SUM(O84:O89)</f>
        <v>100.00614062020263</v>
      </c>
      <c r="P83" s="108"/>
    </row>
    <row r="84" spans="1:16">
      <c r="A84" s="110"/>
      <c r="B84" s="110"/>
      <c r="C84" s="271" t="s">
        <v>41</v>
      </c>
      <c r="D84" s="271"/>
      <c r="E84" s="105">
        <f>E42*100/(E41-E48)</f>
        <v>6.0400475188572571</v>
      </c>
      <c r="F84" s="108"/>
      <c r="G84" s="105">
        <f>G42*100/(G41-G48)</f>
        <v>13.201663201663202</v>
      </c>
      <c r="H84" s="108"/>
      <c r="I84" s="105">
        <f>I42*100/(I41-I48)</f>
        <v>1.3685636856368564</v>
      </c>
      <c r="J84" s="108"/>
      <c r="K84" s="105">
        <f>K42*100/(K41-K48)</f>
        <v>10.401675926769286</v>
      </c>
      <c r="L84" s="108"/>
      <c r="M84" s="105">
        <f>M42*100/(M41-M48)</f>
        <v>4.4587908772776634</v>
      </c>
      <c r="N84" s="108"/>
      <c r="O84" s="105">
        <f>O42*100/(O41-O48)</f>
        <v>7.6450721522873808</v>
      </c>
      <c r="P84" s="108"/>
    </row>
    <row r="85" spans="1:16">
      <c r="A85" s="110"/>
      <c r="B85" s="110"/>
      <c r="C85" s="271" t="s">
        <v>72</v>
      </c>
      <c r="D85" s="271"/>
      <c r="E85" s="105">
        <f>E43*100/(E41-E48)</f>
        <v>8.6907982309244716</v>
      </c>
      <c r="F85" s="108"/>
      <c r="G85" s="105">
        <f>G43*100/(G41-G48)</f>
        <v>41.216216216216218</v>
      </c>
      <c r="H85" s="108"/>
      <c r="I85" s="105">
        <f>I43*100/(I41-I48)</f>
        <v>6.1517615176151761</v>
      </c>
      <c r="J85" s="108"/>
      <c r="K85" s="105">
        <f>K43*100/(K41-K48)</f>
        <v>7.2319883413789965</v>
      </c>
      <c r="L85" s="108"/>
      <c r="M85" s="105">
        <f>M43*100/(M41-M48)</f>
        <v>8.0909858815011457</v>
      </c>
      <c r="N85" s="108"/>
      <c r="O85" s="105">
        <f>O43*100/(O41-O48)</f>
        <v>8.2836966533619893</v>
      </c>
      <c r="P85" s="108"/>
    </row>
    <row r="86" spans="1:16">
      <c r="A86" s="110"/>
      <c r="B86" s="110"/>
      <c r="C86" s="271" t="s">
        <v>68</v>
      </c>
      <c r="D86" s="271"/>
      <c r="E86" s="105">
        <f>E44*100/(E41-E48)</f>
        <v>44.941102380236735</v>
      </c>
      <c r="F86" s="108"/>
      <c r="G86" s="105">
        <f>G44*100/(G41-G48)</f>
        <v>20.322245322245323</v>
      </c>
      <c r="H86" s="108"/>
      <c r="I86" s="105">
        <f>I44*100/(I41-I48)</f>
        <v>65.460704607046068</v>
      </c>
      <c r="J86" s="108"/>
      <c r="K86" s="105">
        <f>K44*100/(K41-K48)</f>
        <v>48.957099918025321</v>
      </c>
      <c r="L86" s="108"/>
      <c r="M86" s="105">
        <f>M44*100/(M41-M48)</f>
        <v>42.992035718595389</v>
      </c>
      <c r="N86" s="108"/>
      <c r="O86" s="105">
        <f>O44*100/(O41-O48)</f>
        <v>40.227202947497695</v>
      </c>
      <c r="P86" s="108"/>
    </row>
    <row r="87" spans="1:16">
      <c r="A87" s="110"/>
      <c r="B87" s="110"/>
      <c r="C87" s="271" t="s">
        <v>69</v>
      </c>
      <c r="D87" s="271"/>
      <c r="E87" s="105">
        <f>E45*100/(E41-E48)</f>
        <v>23.591967595574449</v>
      </c>
      <c r="F87" s="108"/>
      <c r="G87" s="105">
        <f>G45*100/(G41-G48)</f>
        <v>10.446985446985448</v>
      </c>
      <c r="H87" s="108"/>
      <c r="I87" s="105">
        <f>I45*100/(I41-I48)</f>
        <v>11.639566395663957</v>
      </c>
      <c r="J87" s="108"/>
      <c r="K87" s="105">
        <f>K45*100/(K41-K48)</f>
        <v>16.977866836688221</v>
      </c>
      <c r="L87" s="108"/>
      <c r="M87" s="105">
        <f>M45*100/(M41-M48)</f>
        <v>28.967056836008204</v>
      </c>
      <c r="N87" s="108"/>
      <c r="O87" s="105">
        <f>O45*100/(O41-O48)</f>
        <v>24.298434141848325</v>
      </c>
      <c r="P87" s="108"/>
    </row>
    <row r="88" spans="1:16">
      <c r="A88" s="110"/>
      <c r="B88" s="110"/>
      <c r="C88" s="271" t="s">
        <v>70</v>
      </c>
      <c r="D88" s="271"/>
      <c r="E88" s="105">
        <f>E46*100/(E41-E48)</f>
        <v>12.021412111583437</v>
      </c>
      <c r="F88" s="108"/>
      <c r="G88" s="105">
        <f>G46*100/(G41-G48)</f>
        <v>10.498960498960498</v>
      </c>
      <c r="H88" s="108"/>
      <c r="I88" s="105">
        <f>I46*100/(I41-I48)</f>
        <v>10.962059620596206</v>
      </c>
      <c r="J88" s="108"/>
      <c r="K88" s="105">
        <f>K46*100/(K41-K48)</f>
        <v>10.984606976956007</v>
      </c>
      <c r="L88" s="108"/>
      <c r="M88" s="105">
        <f>M46*100/(M41-M48)</f>
        <v>11.922287920839869</v>
      </c>
      <c r="N88" s="108"/>
      <c r="O88" s="105">
        <f>O46*100/(O41-O48)</f>
        <v>13.589192508443352</v>
      </c>
      <c r="P88" s="108"/>
    </row>
    <row r="89" spans="1:16">
      <c r="A89" s="110"/>
      <c r="B89" s="110"/>
      <c r="C89" s="271" t="s">
        <v>71</v>
      </c>
      <c r="D89" s="271"/>
      <c r="E89" s="105">
        <f>E47*100/(E41-E48)</f>
        <v>4.7146721628236508</v>
      </c>
      <c r="F89" s="108"/>
      <c r="G89" s="56">
        <f>G47*100/(G41-G48)</f>
        <v>4.3139293139293136</v>
      </c>
      <c r="H89" s="108"/>
      <c r="I89" s="105">
        <f>I47*100/(I41-I48)</f>
        <v>4.4173441734417347</v>
      </c>
      <c r="J89" s="108"/>
      <c r="K89" s="105">
        <f>K47*100/(K41-K48)</f>
        <v>5.4467620001821659</v>
      </c>
      <c r="L89" s="108"/>
      <c r="M89" s="105">
        <f>M47*100/(M41-M48)</f>
        <v>3.568842765777724</v>
      </c>
      <c r="N89" s="108"/>
      <c r="O89" s="105">
        <f>O47*100/(O41-O48)</f>
        <v>5.9625422167638931</v>
      </c>
      <c r="P89" s="108"/>
    </row>
    <row r="90" spans="1:16" ht="6.75" customHeight="1" thickBot="1">
      <c r="A90" s="106"/>
      <c r="B90" s="106"/>
      <c r="C90" s="106"/>
      <c r="D90" s="106"/>
      <c r="E90" s="106"/>
      <c r="F90" s="111"/>
      <c r="G90" s="106"/>
      <c r="H90" s="111"/>
      <c r="I90" s="106"/>
      <c r="J90" s="111"/>
      <c r="K90" s="106"/>
      <c r="L90" s="111"/>
      <c r="M90" s="106"/>
      <c r="N90" s="111"/>
      <c r="O90" s="106"/>
      <c r="P90" s="111"/>
    </row>
    <row r="91" spans="1:16" ht="6.75" customHeight="1">
      <c r="A91" s="54"/>
      <c r="B91" s="54"/>
      <c r="C91" s="54"/>
      <c r="D91" s="54"/>
      <c r="E91" s="54"/>
      <c r="G91" s="54"/>
      <c r="I91" s="54"/>
      <c r="K91" s="54"/>
      <c r="M91" s="54"/>
      <c r="O91" s="54"/>
    </row>
    <row r="92" spans="1:16">
      <c r="A92" s="63" t="s">
        <v>42</v>
      </c>
      <c r="B92" s="63"/>
      <c r="C92" s="64">
        <v>1</v>
      </c>
      <c r="D92" s="312" t="s">
        <v>174</v>
      </c>
      <c r="E92" s="312"/>
      <c r="F92" s="312"/>
      <c r="G92" s="312"/>
      <c r="H92" s="312"/>
      <c r="I92" s="312"/>
      <c r="J92" s="312"/>
      <c r="K92" s="312"/>
      <c r="L92" s="312"/>
      <c r="M92" s="312"/>
      <c r="N92" s="312"/>
      <c r="O92" s="312"/>
      <c r="P92" s="312"/>
    </row>
    <row r="93" spans="1:16" ht="12.75" customHeight="1">
      <c r="A93" s="54"/>
      <c r="B93" s="54"/>
      <c r="C93" s="64">
        <v>2</v>
      </c>
      <c r="D93" s="312" t="s">
        <v>102</v>
      </c>
      <c r="E93" s="312"/>
      <c r="F93" s="312"/>
      <c r="G93" s="312"/>
      <c r="H93" s="312"/>
      <c r="I93" s="312"/>
      <c r="J93" s="312"/>
      <c r="K93" s="223"/>
      <c r="L93" s="223"/>
      <c r="M93" s="223"/>
      <c r="N93" s="223"/>
      <c r="O93" s="223"/>
      <c r="P93" s="223"/>
    </row>
    <row r="94" spans="1:16" ht="12.75" customHeight="1">
      <c r="A94" s="54"/>
      <c r="B94" s="54"/>
      <c r="C94" s="64">
        <v>3</v>
      </c>
      <c r="D94" s="223" t="s">
        <v>103</v>
      </c>
      <c r="E94" s="223"/>
      <c r="F94" s="223"/>
      <c r="G94" s="223"/>
      <c r="H94" s="223"/>
      <c r="I94" s="223"/>
      <c r="J94" s="223"/>
      <c r="K94" s="223"/>
      <c r="L94" s="223"/>
      <c r="M94" s="223"/>
      <c r="N94" s="223"/>
      <c r="O94" s="223"/>
      <c r="P94" s="223"/>
    </row>
    <row r="95" spans="1:16">
      <c r="A95" s="54"/>
      <c r="B95" s="54"/>
      <c r="C95" s="64">
        <v>4</v>
      </c>
      <c r="D95" s="241" t="s">
        <v>202</v>
      </c>
      <c r="E95" s="223"/>
      <c r="F95" s="223"/>
      <c r="G95" s="223"/>
      <c r="H95" s="223"/>
      <c r="I95" s="223"/>
      <c r="J95" s="223"/>
      <c r="K95" s="223"/>
      <c r="L95" s="223"/>
      <c r="M95" s="223"/>
      <c r="N95" s="223"/>
      <c r="O95" s="223"/>
      <c r="P95" s="223"/>
    </row>
    <row r="96" spans="1:16">
      <c r="A96" s="54"/>
      <c r="B96" s="54"/>
      <c r="C96" s="65">
        <v>0</v>
      </c>
      <c r="D96" s="223" t="s">
        <v>36</v>
      </c>
      <c r="E96" s="223"/>
      <c r="F96" s="223"/>
      <c r="G96" s="223"/>
      <c r="H96" s="223"/>
      <c r="I96" s="223"/>
      <c r="J96" s="223"/>
      <c r="K96" s="223"/>
      <c r="L96" s="223"/>
      <c r="M96" s="223"/>
      <c r="N96" s="223"/>
      <c r="O96" s="223"/>
      <c r="P96" s="223"/>
    </row>
    <row r="97" spans="3:16">
      <c r="C97" s="66" t="s">
        <v>59</v>
      </c>
      <c r="D97" s="223" t="s">
        <v>111</v>
      </c>
      <c r="E97" s="223"/>
      <c r="F97" s="223"/>
      <c r="G97" s="223"/>
      <c r="H97" s="223"/>
      <c r="I97" s="223"/>
      <c r="J97" s="223"/>
      <c r="K97" s="96"/>
      <c r="L97" s="96"/>
      <c r="M97" s="96"/>
      <c r="N97" s="96"/>
      <c r="O97" s="96"/>
      <c r="P97" s="96"/>
    </row>
    <row r="98" spans="3:16">
      <c r="C98" s="66" t="s">
        <v>122</v>
      </c>
      <c r="D98" s="223" t="s">
        <v>124</v>
      </c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</row>
    <row r="99" spans="3:16">
      <c r="F99" s="50"/>
      <c r="H99" s="50"/>
      <c r="J99" s="50"/>
      <c r="L99" s="50"/>
      <c r="N99" s="50"/>
      <c r="P99" s="50"/>
    </row>
  </sheetData>
  <mergeCells count="82">
    <mergeCell ref="A3:Q3"/>
    <mergeCell ref="A2:Q2"/>
    <mergeCell ref="A1:Q1"/>
    <mergeCell ref="D92:P92"/>
    <mergeCell ref="D93:J93"/>
    <mergeCell ref="C78:D78"/>
    <mergeCell ref="C79:D79"/>
    <mergeCell ref="B83:D83"/>
    <mergeCell ref="C85:D85"/>
    <mergeCell ref="C86:D86"/>
    <mergeCell ref="C87:D87"/>
    <mergeCell ref="C88:D88"/>
    <mergeCell ref="C89:D89"/>
    <mergeCell ref="C80:D80"/>
    <mergeCell ref="C81:D81"/>
    <mergeCell ref="C84:D84"/>
    <mergeCell ref="C75:D75"/>
    <mergeCell ref="B77:D77"/>
    <mergeCell ref="C65:D65"/>
    <mergeCell ref="C66:D66"/>
    <mergeCell ref="C67:D67"/>
    <mergeCell ref="C71:D71"/>
    <mergeCell ref="B69:D69"/>
    <mergeCell ref="C70:D70"/>
    <mergeCell ref="C72:D72"/>
    <mergeCell ref="C73:D73"/>
    <mergeCell ref="C74:D74"/>
    <mergeCell ref="A60:D60"/>
    <mergeCell ref="B61:D61"/>
    <mergeCell ref="C62:D62"/>
    <mergeCell ref="C63:D63"/>
    <mergeCell ref="C64:D64"/>
    <mergeCell ref="C27:D27"/>
    <mergeCell ref="C29:D29"/>
    <mergeCell ref="G9:P9"/>
    <mergeCell ref="O12:P12"/>
    <mergeCell ref="I12:J12"/>
    <mergeCell ref="K12:L12"/>
    <mergeCell ref="M12:N12"/>
    <mergeCell ref="G12:H12"/>
    <mergeCell ref="B16:D16"/>
    <mergeCell ref="E51:P51"/>
    <mergeCell ref="A54:D57"/>
    <mergeCell ref="E54:F57"/>
    <mergeCell ref="G54:P54"/>
    <mergeCell ref="G57:H57"/>
    <mergeCell ref="I57:J57"/>
    <mergeCell ref="K57:L57"/>
    <mergeCell ref="M57:N57"/>
    <mergeCell ref="O57:P57"/>
    <mergeCell ref="C48:D48"/>
    <mergeCell ref="C44:D44"/>
    <mergeCell ref="C26:D26"/>
    <mergeCell ref="C17:D17"/>
    <mergeCell ref="C21:D21"/>
    <mergeCell ref="C28:D28"/>
    <mergeCell ref="C18:D18"/>
    <mergeCell ref="C20:D20"/>
    <mergeCell ref="C22:D22"/>
    <mergeCell ref="C23:D23"/>
    <mergeCell ref="C46:D46"/>
    <mergeCell ref="B41:D41"/>
    <mergeCell ref="C35:D35"/>
    <mergeCell ref="C38:D38"/>
    <mergeCell ref="C31:D31"/>
    <mergeCell ref="C47:D47"/>
    <mergeCell ref="C45:D45"/>
    <mergeCell ref="G10:Q10"/>
    <mergeCell ref="A4:Q4"/>
    <mergeCell ref="A9:D12"/>
    <mergeCell ref="E9:F12"/>
    <mergeCell ref="A15:D15"/>
    <mergeCell ref="C39:D39"/>
    <mergeCell ref="C36:D36"/>
    <mergeCell ref="C37:D37"/>
    <mergeCell ref="C42:D42"/>
    <mergeCell ref="C43:D43"/>
    <mergeCell ref="B34:D34"/>
    <mergeCell ref="E6:P6"/>
    <mergeCell ref="C19:D19"/>
    <mergeCell ref="C30:D30"/>
    <mergeCell ref="B25:D25"/>
  </mergeCells>
  <phoneticPr fontId="0" type="noConversion"/>
  <hyperlinks>
    <hyperlink ref="S1" location="Índice!A1" display="Ir a Índice" xr:uid="{00000000-0004-0000-0B00-000000000000}"/>
  </hyperlinks>
  <printOptions horizontalCentered="1"/>
  <pageMargins left="0.78740157480314965" right="0.78740157480314965" top="1.3474015748031496" bottom="0.78740157480314965" header="0.39370078740157483" footer="0.39370078740157483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10</vt:i4>
      </vt:variant>
    </vt:vector>
  </HeadingPairs>
  <TitlesOfParts>
    <vt:vector size="22" baseType="lpstr">
      <vt:lpstr>Índice</vt:lpstr>
      <vt:lpstr>DEV6.3.1_Tot</vt:lpstr>
      <vt:lpstr>DEV6.3.2_Tot</vt:lpstr>
      <vt:lpstr>DEV6.3.3_Tot</vt:lpstr>
      <vt:lpstr>DEV6.3.4_Tot</vt:lpstr>
      <vt:lpstr>DEV6.3.5_Tot</vt:lpstr>
      <vt:lpstr>DEV6.3.6_Tot</vt:lpstr>
      <vt:lpstr>DEV6.3.7_Tot</vt:lpstr>
      <vt:lpstr>DEV6.3.8_Tot</vt:lpstr>
      <vt:lpstr>DEV6.3.9_Ocup</vt:lpstr>
      <vt:lpstr>DEV6.3.10_Ocup</vt:lpstr>
      <vt:lpstr>DEV6.3.11_Ocup</vt:lpstr>
      <vt:lpstr>DEV6.3.1_Tot!Print_Area</vt:lpstr>
      <vt:lpstr>DEV6.3.10_Ocup!Print_Area</vt:lpstr>
      <vt:lpstr>DEV6.3.11_Ocup!Print_Area</vt:lpstr>
      <vt:lpstr>DEV6.3.2_Tot!Print_Area</vt:lpstr>
      <vt:lpstr>DEV6.3.3_Tot!Print_Area</vt:lpstr>
      <vt:lpstr>DEV6.3.4_Tot!Print_Area</vt:lpstr>
      <vt:lpstr>DEV6.3.5_Tot!Print_Area</vt:lpstr>
      <vt:lpstr>DEV6.3.6_Tot!Print_Area</vt:lpstr>
      <vt:lpstr>DEV6.3.7_Tot!Print_Area</vt:lpstr>
      <vt:lpstr>DEV6.3.8_Tot!Print_Area</vt:lpstr>
    </vt:vector>
  </TitlesOfParts>
  <Company>Consejo Nacional de Poblacion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 Migracion Internacional</dc:creator>
  <cp:lastModifiedBy>CARLOS</cp:lastModifiedBy>
  <cp:lastPrinted>2012-12-20T04:12:41Z</cp:lastPrinted>
  <dcterms:created xsi:type="dcterms:W3CDTF">2005-08-10T19:36:04Z</dcterms:created>
  <dcterms:modified xsi:type="dcterms:W3CDTF">2019-11-20T17:46:36Z</dcterms:modified>
</cp:coreProperties>
</file>